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97b1549e5fdab69caa8f31f8f6ffe58acdc4fdc4/49008056514/849af660-6fd7-4b40-ad67-c2a23db2e57d/"/>
    </mc:Choice>
  </mc:AlternateContent>
  <xr:revisionPtr revIDLastSave="0" documentId="13_ncr:1_{C11613F4-285F-4BA1-B0BD-80526374B4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4. RIK" sheetId="1" r:id="rId1"/>
  </sheets>
  <externalReferences>
    <externalReference r:id="rId2"/>
  </externalReferences>
  <definedNames>
    <definedName name="_xlnm._FilterDatabase" localSheetId="0" hidden="1">'Lisa 4. RIK'!$A$5:$P$228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6" i="1"/>
  <c r="V224" i="1" l="1"/>
  <c r="V218" i="1"/>
  <c r="V215" i="1"/>
  <c r="V209" i="1"/>
  <c r="V203" i="1"/>
  <c r="V196" i="1"/>
  <c r="V193" i="1"/>
  <c r="V187" i="1"/>
  <c r="V181" i="1"/>
  <c r="V174" i="1"/>
  <c r="V171" i="1"/>
  <c r="V165" i="1"/>
  <c r="V159" i="1"/>
  <c r="V152" i="1"/>
  <c r="V149" i="1"/>
  <c r="V143" i="1"/>
  <c r="V137" i="1"/>
  <c r="V128" i="1"/>
  <c r="V125" i="1"/>
  <c r="V119" i="1"/>
  <c r="V113" i="1"/>
  <c r="V106" i="1"/>
  <c r="V97" i="1"/>
  <c r="V90" i="1" s="1"/>
  <c r="V91" i="1"/>
  <c r="V84" i="1"/>
  <c r="V81" i="1"/>
  <c r="V75" i="1"/>
  <c r="V68" i="1" s="1"/>
  <c r="V69" i="1"/>
  <c r="V62" i="1"/>
  <c r="V59" i="1"/>
  <c r="V53" i="1"/>
  <c r="V47" i="1"/>
  <c r="V44" i="1"/>
  <c r="V37" i="1"/>
  <c r="V28" i="1"/>
  <c r="V8" i="1" s="1"/>
  <c r="V22" i="1"/>
  <c r="V19" i="1"/>
  <c r="V18" i="1"/>
  <c r="V17" i="1"/>
  <c r="U224" i="1"/>
  <c r="U218" i="1"/>
  <c r="U215" i="1"/>
  <c r="U209" i="1"/>
  <c r="U203" i="1"/>
  <c r="U196" i="1"/>
  <c r="U193" i="1"/>
  <c r="U187" i="1"/>
  <c r="U181" i="1"/>
  <c r="U174" i="1"/>
  <c r="U171" i="1"/>
  <c r="U165" i="1"/>
  <c r="U159" i="1"/>
  <c r="U152" i="1"/>
  <c r="U149" i="1"/>
  <c r="U143" i="1"/>
  <c r="U137" i="1"/>
  <c r="U128" i="1"/>
  <c r="U125" i="1"/>
  <c r="U119" i="1"/>
  <c r="U113" i="1"/>
  <c r="U106" i="1"/>
  <c r="U97" i="1"/>
  <c r="U90" i="1" s="1"/>
  <c r="U91" i="1"/>
  <c r="U84" i="1"/>
  <c r="U81" i="1"/>
  <c r="U18" i="1" s="1"/>
  <c r="U75" i="1"/>
  <c r="U69" i="1"/>
  <c r="U62" i="1"/>
  <c r="U59" i="1"/>
  <c r="U53" i="1"/>
  <c r="U47" i="1"/>
  <c r="U44" i="1"/>
  <c r="U37" i="1"/>
  <c r="U28" i="1"/>
  <c r="U8" i="1" s="1"/>
  <c r="U22" i="1"/>
  <c r="U19" i="1"/>
  <c r="U17" i="1"/>
  <c r="U16" i="1" l="1"/>
  <c r="U180" i="1"/>
  <c r="V136" i="1"/>
  <c r="U112" i="1"/>
  <c r="V10" i="1"/>
  <c r="V16" i="1"/>
  <c r="V202" i="1"/>
  <c r="U202" i="1"/>
  <c r="V180" i="1"/>
  <c r="V15" i="1"/>
  <c r="U15" i="1"/>
  <c r="U14" i="1"/>
  <c r="V14" i="1"/>
  <c r="U158" i="1"/>
  <c r="U136" i="1"/>
  <c r="U13" i="1"/>
  <c r="V13" i="1"/>
  <c r="V112" i="1"/>
  <c r="V12" i="1"/>
  <c r="V11" i="1"/>
  <c r="U10" i="1"/>
  <c r="U68" i="1"/>
  <c r="U9" i="1"/>
  <c r="U43" i="1"/>
  <c r="V43" i="1"/>
  <c r="U21" i="1"/>
  <c r="V21" i="1"/>
  <c r="V9" i="1"/>
  <c r="V158" i="1"/>
  <c r="U11" i="1"/>
  <c r="U12" i="1"/>
  <c r="R187" i="1"/>
  <c r="S187" i="1"/>
  <c r="Q187" i="1"/>
  <c r="Q10" i="1"/>
  <c r="Q17" i="1"/>
  <c r="Q19" i="1"/>
  <c r="R224" i="1"/>
  <c r="S224" i="1"/>
  <c r="Q224" i="1"/>
  <c r="R218" i="1"/>
  <c r="S218" i="1"/>
  <c r="Q218" i="1"/>
  <c r="R215" i="1"/>
  <c r="S215" i="1"/>
  <c r="Q215" i="1"/>
  <c r="R209" i="1"/>
  <c r="S209" i="1"/>
  <c r="Q209" i="1"/>
  <c r="R203" i="1"/>
  <c r="S203" i="1"/>
  <c r="Q203" i="1"/>
  <c r="Q16" i="1" s="1"/>
  <c r="R196" i="1"/>
  <c r="S196" i="1"/>
  <c r="Q196" i="1"/>
  <c r="R193" i="1"/>
  <c r="S193" i="1"/>
  <c r="Q193" i="1"/>
  <c r="R181" i="1"/>
  <c r="S181" i="1"/>
  <c r="Q181" i="1"/>
  <c r="R174" i="1"/>
  <c r="S174" i="1"/>
  <c r="Q174" i="1"/>
  <c r="R171" i="1"/>
  <c r="S171" i="1"/>
  <c r="Q171" i="1"/>
  <c r="R165" i="1"/>
  <c r="S165" i="1"/>
  <c r="Q165" i="1"/>
  <c r="R159" i="1"/>
  <c r="S159" i="1"/>
  <c r="Q159" i="1"/>
  <c r="Q14" i="1" s="1"/>
  <c r="R152" i="1"/>
  <c r="S152" i="1"/>
  <c r="Q152" i="1"/>
  <c r="R149" i="1"/>
  <c r="S149" i="1"/>
  <c r="Q149" i="1"/>
  <c r="R143" i="1"/>
  <c r="S143" i="1"/>
  <c r="Q143" i="1"/>
  <c r="R137" i="1"/>
  <c r="S137" i="1"/>
  <c r="Q137" i="1"/>
  <c r="Q13" i="1" s="1"/>
  <c r="R128" i="1"/>
  <c r="S128" i="1"/>
  <c r="Q128" i="1"/>
  <c r="R125" i="1"/>
  <c r="S125" i="1"/>
  <c r="Q125" i="1"/>
  <c r="R119" i="1"/>
  <c r="S119" i="1"/>
  <c r="Q119" i="1"/>
  <c r="R113" i="1"/>
  <c r="S113" i="1"/>
  <c r="Q113" i="1"/>
  <c r="Q12" i="1" s="1"/>
  <c r="R106" i="1"/>
  <c r="S106" i="1"/>
  <c r="Q106" i="1"/>
  <c r="R97" i="1"/>
  <c r="S97" i="1"/>
  <c r="Q97" i="1"/>
  <c r="R91" i="1"/>
  <c r="S91" i="1"/>
  <c r="Q91" i="1"/>
  <c r="R84" i="1"/>
  <c r="S84" i="1"/>
  <c r="Q84" i="1"/>
  <c r="R81" i="1"/>
  <c r="S81" i="1"/>
  <c r="Q81" i="1"/>
  <c r="R75" i="1"/>
  <c r="S75" i="1"/>
  <c r="Q75" i="1"/>
  <c r="R69" i="1"/>
  <c r="S69" i="1"/>
  <c r="Q69" i="1"/>
  <c r="R62" i="1"/>
  <c r="S62" i="1"/>
  <c r="Q62" i="1"/>
  <c r="R59" i="1"/>
  <c r="S59" i="1"/>
  <c r="Q59" i="1"/>
  <c r="R53" i="1"/>
  <c r="S53" i="1"/>
  <c r="Q53" i="1"/>
  <c r="R47" i="1"/>
  <c r="S47" i="1"/>
  <c r="Q47" i="1"/>
  <c r="S44" i="1"/>
  <c r="S43" i="1" s="1"/>
  <c r="R44" i="1"/>
  <c r="R43" i="1" s="1"/>
  <c r="Q44" i="1"/>
  <c r="R37" i="1"/>
  <c r="S37" i="1"/>
  <c r="Q37" i="1"/>
  <c r="R28" i="1"/>
  <c r="S28" i="1"/>
  <c r="Q28" i="1"/>
  <c r="Q8" i="1" s="1"/>
  <c r="R22" i="1"/>
  <c r="S22" i="1"/>
  <c r="Q22" i="1"/>
  <c r="U7" i="1" l="1"/>
  <c r="U6" i="1" s="1"/>
  <c r="V7" i="1"/>
  <c r="V6" i="1" s="1"/>
  <c r="Q15" i="1"/>
  <c r="Q18" i="1"/>
  <c r="S90" i="1"/>
  <c r="R112" i="1"/>
  <c r="Q11" i="1"/>
  <c r="S202" i="1"/>
  <c r="S21" i="1"/>
  <c r="Q9" i="1"/>
  <c r="R202" i="1"/>
  <c r="Q202" i="1"/>
  <c r="S180" i="1"/>
  <c r="R180" i="1"/>
  <c r="Q180" i="1"/>
  <c r="S158" i="1"/>
  <c r="Q158" i="1"/>
  <c r="R158" i="1"/>
  <c r="Q136" i="1"/>
  <c r="R136" i="1"/>
  <c r="S136" i="1"/>
  <c r="S112" i="1"/>
  <c r="Q112" i="1"/>
  <c r="R90" i="1"/>
  <c r="Q90" i="1"/>
  <c r="R68" i="1"/>
  <c r="S68" i="1"/>
  <c r="Q68" i="1"/>
  <c r="Q43" i="1"/>
  <c r="R21" i="1"/>
  <c r="Q21" i="1"/>
  <c r="Q7" i="1" l="1"/>
  <c r="Q6" i="1" s="1"/>
  <c r="S9" i="1"/>
  <c r="S10" i="1"/>
  <c r="S11" i="1"/>
  <c r="S12" i="1"/>
  <c r="S13" i="1"/>
  <c r="S14" i="1"/>
  <c r="S15" i="1"/>
  <c r="S16" i="1"/>
  <c r="S17" i="1"/>
  <c r="S18" i="1"/>
  <c r="S19" i="1"/>
  <c r="R19" i="1"/>
  <c r="R18" i="1"/>
  <c r="R17" i="1"/>
  <c r="R16" i="1"/>
  <c r="R15" i="1"/>
  <c r="R14" i="1"/>
  <c r="R13" i="1"/>
  <c r="R12" i="1"/>
  <c r="R11" i="1"/>
  <c r="R10" i="1"/>
  <c r="R9" i="1"/>
  <c r="R8" i="1"/>
  <c r="S8" i="1" l="1"/>
  <c r="R7" i="1"/>
  <c r="P20" i="1"/>
  <c r="T20" i="1" s="1"/>
  <c r="P24" i="1"/>
  <c r="T24" i="1" s="1"/>
  <c r="P25" i="1"/>
  <c r="T25" i="1" s="1"/>
  <c r="P26" i="1"/>
  <c r="T26" i="1" s="1"/>
  <c r="P32" i="1"/>
  <c r="T32" i="1" s="1"/>
  <c r="P36" i="1"/>
  <c r="T36" i="1" s="1"/>
  <c r="P49" i="1"/>
  <c r="T49" i="1" s="1"/>
  <c r="P50" i="1"/>
  <c r="T50" i="1" s="1"/>
  <c r="P51" i="1"/>
  <c r="T51" i="1" s="1"/>
  <c r="P57" i="1"/>
  <c r="T57" i="1" s="1"/>
  <c r="P71" i="1"/>
  <c r="T71" i="1" s="1"/>
  <c r="P72" i="1"/>
  <c r="T72" i="1" s="1"/>
  <c r="P73" i="1"/>
  <c r="T73" i="1" s="1"/>
  <c r="P79" i="1"/>
  <c r="T79" i="1" s="1"/>
  <c r="P93" i="1"/>
  <c r="T93" i="1" s="1"/>
  <c r="P94" i="1"/>
  <c r="T94" i="1" s="1"/>
  <c r="P95" i="1"/>
  <c r="T95" i="1" s="1"/>
  <c r="P101" i="1"/>
  <c r="T101" i="1" s="1"/>
  <c r="P115" i="1"/>
  <c r="T115" i="1" s="1"/>
  <c r="P116" i="1"/>
  <c r="T116" i="1" s="1"/>
  <c r="P117" i="1"/>
  <c r="T117" i="1" s="1"/>
  <c r="P123" i="1"/>
  <c r="T123" i="1" s="1"/>
  <c r="P139" i="1"/>
  <c r="T139" i="1" s="1"/>
  <c r="P140" i="1"/>
  <c r="T140" i="1" s="1"/>
  <c r="P141" i="1"/>
  <c r="T141" i="1" s="1"/>
  <c r="P147" i="1"/>
  <c r="T147" i="1" s="1"/>
  <c r="P161" i="1"/>
  <c r="T161" i="1" s="1"/>
  <c r="P162" i="1"/>
  <c r="T162" i="1" s="1"/>
  <c r="P163" i="1"/>
  <c r="T163" i="1" s="1"/>
  <c r="P169" i="1"/>
  <c r="T169" i="1" s="1"/>
  <c r="P183" i="1"/>
  <c r="T183" i="1" s="1"/>
  <c r="P184" i="1"/>
  <c r="T184" i="1" s="1"/>
  <c r="P185" i="1"/>
  <c r="T185" i="1" s="1"/>
  <c r="P191" i="1"/>
  <c r="T191" i="1" s="1"/>
  <c r="P205" i="1"/>
  <c r="T205" i="1" s="1"/>
  <c r="P206" i="1"/>
  <c r="T206" i="1" s="1"/>
  <c r="P207" i="1"/>
  <c r="T207" i="1" s="1"/>
  <c r="P213" i="1"/>
  <c r="T213" i="1" s="1"/>
  <c r="S7" i="1" l="1"/>
  <c r="R6" i="1"/>
  <c r="O28" i="1"/>
  <c r="O209" i="1"/>
  <c r="O203" i="1"/>
  <c r="O187" i="1"/>
  <c r="O181" i="1"/>
  <c r="O165" i="1"/>
  <c r="O159" i="1"/>
  <c r="O143" i="1"/>
  <c r="O137" i="1"/>
  <c r="O75" i="1"/>
  <c r="O119" i="1"/>
  <c r="O113" i="1"/>
  <c r="O97" i="1"/>
  <c r="O91" i="1"/>
  <c r="O69" i="1"/>
  <c r="O53" i="1"/>
  <c r="O47" i="1"/>
  <c r="O22" i="1"/>
  <c r="O224" i="1"/>
  <c r="O218" i="1"/>
  <c r="O215" i="1"/>
  <c r="O196" i="1"/>
  <c r="O193" i="1"/>
  <c r="O174" i="1"/>
  <c r="O171" i="1"/>
  <c r="O152" i="1"/>
  <c r="O149" i="1"/>
  <c r="O128" i="1"/>
  <c r="O125" i="1"/>
  <c r="O106" i="1"/>
  <c r="O84" i="1"/>
  <c r="O81" i="1"/>
  <c r="O37" i="1"/>
  <c r="O62" i="1"/>
  <c r="O59" i="1"/>
  <c r="O44" i="1"/>
  <c r="O19" i="1"/>
  <c r="O17" i="1"/>
  <c r="E28" i="1"/>
  <c r="S6" i="1" l="1"/>
  <c r="O14" i="1"/>
  <c r="O16" i="1"/>
  <c r="O202" i="1"/>
  <c r="O8" i="1"/>
  <c r="O21" i="1"/>
  <c r="O9" i="1"/>
  <c r="O136" i="1"/>
  <c r="O12" i="1"/>
  <c r="O43" i="1"/>
  <c r="O180" i="1"/>
  <c r="O15" i="1"/>
  <c r="O158" i="1"/>
  <c r="O18" i="1"/>
  <c r="O13" i="1"/>
  <c r="O112" i="1"/>
  <c r="O68" i="1"/>
  <c r="O90" i="1"/>
  <c r="O11" i="1"/>
  <c r="O10" i="1"/>
  <c r="O7" i="1" l="1"/>
  <c r="O6" i="1" s="1"/>
  <c r="K17" i="1"/>
  <c r="L17" i="1"/>
  <c r="K19" i="1"/>
  <c r="L19" i="1"/>
  <c r="K22" i="1"/>
  <c r="L22" i="1"/>
  <c r="K28" i="1"/>
  <c r="L28" i="1"/>
  <c r="K34" i="1"/>
  <c r="L34" i="1"/>
  <c r="K44" i="1"/>
  <c r="L44" i="1"/>
  <c r="K47" i="1"/>
  <c r="L47" i="1"/>
  <c r="K53" i="1"/>
  <c r="L53" i="1"/>
  <c r="K59" i="1"/>
  <c r="L59" i="1"/>
  <c r="K62" i="1"/>
  <c r="L62" i="1"/>
  <c r="K69" i="1"/>
  <c r="L69" i="1"/>
  <c r="K75" i="1"/>
  <c r="L75" i="1"/>
  <c r="K81" i="1"/>
  <c r="L81" i="1"/>
  <c r="K84" i="1"/>
  <c r="L84" i="1"/>
  <c r="K91" i="1"/>
  <c r="L91" i="1"/>
  <c r="K97" i="1"/>
  <c r="L97" i="1"/>
  <c r="K103" i="1"/>
  <c r="L103" i="1"/>
  <c r="K106" i="1"/>
  <c r="L106" i="1"/>
  <c r="K113" i="1"/>
  <c r="L113" i="1"/>
  <c r="K119" i="1"/>
  <c r="L119" i="1"/>
  <c r="K128" i="1"/>
  <c r="L128" i="1"/>
  <c r="K137" i="1"/>
  <c r="L137" i="1"/>
  <c r="K143" i="1"/>
  <c r="L143" i="1"/>
  <c r="K149" i="1"/>
  <c r="L149" i="1"/>
  <c r="K159" i="1"/>
  <c r="L159" i="1"/>
  <c r="K165" i="1"/>
  <c r="K14" i="1" s="1"/>
  <c r="L165" i="1"/>
  <c r="K171" i="1"/>
  <c r="L171" i="1"/>
  <c r="K181" i="1"/>
  <c r="L181" i="1"/>
  <c r="K187" i="1"/>
  <c r="L187" i="1"/>
  <c r="K193" i="1"/>
  <c r="L193" i="1"/>
  <c r="K196" i="1"/>
  <c r="L196" i="1"/>
  <c r="K203" i="1"/>
  <c r="L203" i="1"/>
  <c r="K209" i="1"/>
  <c r="L209" i="1"/>
  <c r="K215" i="1"/>
  <c r="L215" i="1"/>
  <c r="K218" i="1"/>
  <c r="L218" i="1"/>
  <c r="L12" i="1" l="1"/>
  <c r="L10" i="1"/>
  <c r="L8" i="1"/>
  <c r="K11" i="1"/>
  <c r="K68" i="1"/>
  <c r="K12" i="1"/>
  <c r="L136" i="1"/>
  <c r="K8" i="1"/>
  <c r="K136" i="1"/>
  <c r="K10" i="1"/>
  <c r="L43" i="1"/>
  <c r="L202" i="1"/>
  <c r="L14" i="1"/>
  <c r="K43" i="1"/>
  <c r="K158" i="1"/>
  <c r="K18" i="1"/>
  <c r="L18" i="1"/>
  <c r="L16" i="1"/>
  <c r="L15" i="1"/>
  <c r="L11" i="1"/>
  <c r="K16" i="1"/>
  <c r="K15" i="1"/>
  <c r="K90" i="1"/>
  <c r="L9" i="1"/>
  <c r="K202" i="1"/>
  <c r="K13" i="1"/>
  <c r="K9" i="1"/>
  <c r="L13" i="1"/>
  <c r="L180" i="1"/>
  <c r="L158" i="1"/>
  <c r="L112" i="1"/>
  <c r="L21" i="1"/>
  <c r="K180" i="1"/>
  <c r="K112" i="1"/>
  <c r="K21" i="1"/>
  <c r="L90" i="1"/>
  <c r="L68" i="1"/>
  <c r="J19" i="1"/>
  <c r="M19" i="1"/>
  <c r="I19" i="1"/>
  <c r="L7" i="1" l="1"/>
  <c r="L6" i="1" s="1"/>
  <c r="K7" i="1"/>
  <c r="K6" i="1" s="1"/>
  <c r="I17" i="1"/>
  <c r="J17" i="1"/>
  <c r="M17" i="1"/>
  <c r="G17" i="1"/>
  <c r="J218" i="1"/>
  <c r="M218" i="1"/>
  <c r="I218" i="1"/>
  <c r="J215" i="1"/>
  <c r="M215" i="1"/>
  <c r="I215" i="1"/>
  <c r="J209" i="1"/>
  <c r="M209" i="1"/>
  <c r="I209" i="1"/>
  <c r="J203" i="1"/>
  <c r="J16" i="1" s="1"/>
  <c r="M203" i="1"/>
  <c r="I203" i="1"/>
  <c r="J196" i="1"/>
  <c r="M196" i="1"/>
  <c r="I196" i="1"/>
  <c r="J193" i="1"/>
  <c r="M193" i="1"/>
  <c r="I193" i="1"/>
  <c r="J187" i="1"/>
  <c r="M187" i="1"/>
  <c r="I187" i="1"/>
  <c r="J181" i="1"/>
  <c r="M181" i="1"/>
  <c r="I181" i="1"/>
  <c r="I15" i="1" s="1"/>
  <c r="J171" i="1"/>
  <c r="M171" i="1"/>
  <c r="I171" i="1"/>
  <c r="J165" i="1"/>
  <c r="M165" i="1"/>
  <c r="I165" i="1"/>
  <c r="J159" i="1"/>
  <c r="M159" i="1"/>
  <c r="M14" i="1" s="1"/>
  <c r="I159" i="1"/>
  <c r="I14" i="1" s="1"/>
  <c r="J149" i="1"/>
  <c r="M149" i="1"/>
  <c r="I149" i="1"/>
  <c r="J143" i="1"/>
  <c r="M143" i="1"/>
  <c r="I143" i="1"/>
  <c r="J137" i="1"/>
  <c r="M137" i="1"/>
  <c r="I137" i="1"/>
  <c r="I13" i="1" s="1"/>
  <c r="J128" i="1"/>
  <c r="M128" i="1"/>
  <c r="I128" i="1"/>
  <c r="J119" i="1"/>
  <c r="I119" i="1"/>
  <c r="J125" i="1"/>
  <c r="I125" i="1"/>
  <c r="M119" i="1"/>
  <c r="J113" i="1"/>
  <c r="M113" i="1"/>
  <c r="I113" i="1"/>
  <c r="N102" i="1"/>
  <c r="P102" i="1" s="1"/>
  <c r="T102" i="1" s="1"/>
  <c r="N104" i="1"/>
  <c r="P104" i="1" s="1"/>
  <c r="T104" i="1" s="1"/>
  <c r="M97" i="1"/>
  <c r="M91" i="1"/>
  <c r="M81" i="1"/>
  <c r="M75" i="1"/>
  <c r="M69" i="1"/>
  <c r="M59" i="1"/>
  <c r="M53" i="1"/>
  <c r="M47" i="1"/>
  <c r="M44" i="1"/>
  <c r="J12" i="1" l="1"/>
  <c r="M10" i="1"/>
  <c r="M12" i="1"/>
  <c r="I16" i="1"/>
  <c r="M16" i="1"/>
  <c r="M11" i="1"/>
  <c r="J14" i="1"/>
  <c r="M15" i="1"/>
  <c r="J15" i="1"/>
  <c r="M9" i="1"/>
  <c r="I112" i="1"/>
  <c r="M180" i="1"/>
  <c r="I12" i="1"/>
  <c r="J112" i="1"/>
  <c r="M136" i="1"/>
  <c r="M13" i="1"/>
  <c r="J136" i="1"/>
  <c r="J13" i="1"/>
  <c r="I136" i="1"/>
  <c r="I202" i="1"/>
  <c r="M202" i="1"/>
  <c r="J180" i="1"/>
  <c r="J202" i="1"/>
  <c r="I180" i="1"/>
  <c r="M158" i="1"/>
  <c r="J158" i="1"/>
  <c r="I158" i="1"/>
  <c r="M112" i="1"/>
  <c r="M90" i="1"/>
  <c r="M68" i="1"/>
  <c r="M43" i="1"/>
  <c r="M34" i="1"/>
  <c r="M18" i="1" s="1"/>
  <c r="M28" i="1"/>
  <c r="M21" i="1" l="1"/>
  <c r="M8" i="1"/>
  <c r="M7" i="1" s="1"/>
  <c r="M6" i="1" s="1"/>
  <c r="J103" i="1"/>
  <c r="I103" i="1"/>
  <c r="J106" i="1"/>
  <c r="I106" i="1"/>
  <c r="J97" i="1"/>
  <c r="I97" i="1"/>
  <c r="J91" i="1"/>
  <c r="I91" i="1"/>
  <c r="J84" i="1"/>
  <c r="I84" i="1"/>
  <c r="J81" i="1"/>
  <c r="I81" i="1"/>
  <c r="J75" i="1"/>
  <c r="I75" i="1"/>
  <c r="J69" i="1"/>
  <c r="I69" i="1"/>
  <c r="J62" i="1"/>
  <c r="I62" i="1"/>
  <c r="J59" i="1"/>
  <c r="I59" i="1"/>
  <c r="I18" i="1" s="1"/>
  <c r="J53" i="1"/>
  <c r="I53" i="1"/>
  <c r="J47" i="1"/>
  <c r="I47" i="1"/>
  <c r="J44" i="1"/>
  <c r="I44" i="1"/>
  <c r="J34" i="1"/>
  <c r="I34" i="1"/>
  <c r="H33" i="1"/>
  <c r="N33" i="1" s="1"/>
  <c r="P33" i="1" s="1"/>
  <c r="T33" i="1" s="1"/>
  <c r="H35" i="1"/>
  <c r="N35" i="1" s="1"/>
  <c r="P35" i="1" s="1"/>
  <c r="T35" i="1" s="1"/>
  <c r="H36" i="1"/>
  <c r="F34" i="1"/>
  <c r="G34" i="1"/>
  <c r="E34" i="1"/>
  <c r="H34" i="1" s="1"/>
  <c r="J28" i="1"/>
  <c r="I90" i="1" l="1"/>
  <c r="N34" i="1"/>
  <c r="P34" i="1" s="1"/>
  <c r="T34" i="1" s="1"/>
  <c r="J90" i="1"/>
  <c r="I9" i="1"/>
  <c r="J18" i="1"/>
  <c r="J43" i="1"/>
  <c r="J9" i="1"/>
  <c r="I43" i="1"/>
  <c r="I68" i="1"/>
  <c r="I10" i="1"/>
  <c r="J68" i="1"/>
  <c r="J10" i="1"/>
  <c r="I11" i="1"/>
  <c r="J11" i="1"/>
  <c r="N103" i="1"/>
  <c r="P103" i="1" s="1"/>
  <c r="T103" i="1" s="1"/>
  <c r="I28" i="1" l="1"/>
  <c r="J22" i="1"/>
  <c r="I22" i="1"/>
  <c r="I21" i="1" l="1"/>
  <c r="I8" i="1"/>
  <c r="I7" i="1" s="1"/>
  <c r="I6" i="1" s="1"/>
  <c r="J21" i="1"/>
  <c r="J8" i="1"/>
  <c r="J7" i="1" s="1"/>
  <c r="J6" i="1" s="1"/>
  <c r="H212" i="1"/>
  <c r="N212" i="1" s="1"/>
  <c r="P212" i="1" s="1"/>
  <c r="T212" i="1" s="1"/>
  <c r="F209" i="1"/>
  <c r="G209" i="1"/>
  <c r="E209" i="1"/>
  <c r="H190" i="1"/>
  <c r="N190" i="1" s="1"/>
  <c r="P190" i="1" s="1"/>
  <c r="T190" i="1" s="1"/>
  <c r="F187" i="1"/>
  <c r="G187" i="1"/>
  <c r="E187" i="1"/>
  <c r="H168" i="1"/>
  <c r="N168" i="1" s="1"/>
  <c r="P168" i="1" s="1"/>
  <c r="T168" i="1" s="1"/>
  <c r="F165" i="1"/>
  <c r="G165" i="1"/>
  <c r="E165" i="1"/>
  <c r="H146" i="1"/>
  <c r="N146" i="1" s="1"/>
  <c r="P146" i="1" s="1"/>
  <c r="T146" i="1" s="1"/>
  <c r="F143" i="1"/>
  <c r="G143" i="1"/>
  <c r="E143" i="1"/>
  <c r="H122" i="1"/>
  <c r="N122" i="1" s="1"/>
  <c r="P122" i="1" s="1"/>
  <c r="T122" i="1" s="1"/>
  <c r="F119" i="1"/>
  <c r="G119" i="1"/>
  <c r="E119" i="1"/>
  <c r="H100" i="1"/>
  <c r="N100" i="1" s="1"/>
  <c r="P100" i="1" s="1"/>
  <c r="T100" i="1" s="1"/>
  <c r="F97" i="1"/>
  <c r="G97" i="1"/>
  <c r="E97" i="1"/>
  <c r="H78" i="1"/>
  <c r="N78" i="1" s="1"/>
  <c r="P78" i="1" s="1"/>
  <c r="T78" i="1" s="1"/>
  <c r="F75" i="1"/>
  <c r="G75" i="1"/>
  <c r="E75" i="1"/>
  <c r="H56" i="1"/>
  <c r="N56" i="1" s="1"/>
  <c r="P56" i="1" s="1"/>
  <c r="T56" i="1" s="1"/>
  <c r="G53" i="1"/>
  <c r="F53" i="1"/>
  <c r="E53" i="1"/>
  <c r="F47" i="1"/>
  <c r="G47" i="1"/>
  <c r="F44" i="1"/>
  <c r="G44" i="1"/>
  <c r="H31" i="1"/>
  <c r="N31" i="1" s="1"/>
  <c r="P31" i="1" s="1"/>
  <c r="T31" i="1" s="1"/>
  <c r="F28" i="1"/>
  <c r="G28" i="1"/>
  <c r="H30" i="1"/>
  <c r="F37" i="1"/>
  <c r="G37" i="1"/>
  <c r="F22" i="1"/>
  <c r="G22" i="1"/>
  <c r="H23" i="1"/>
  <c r="N23" i="1" s="1"/>
  <c r="P23" i="1" s="1"/>
  <c r="T23" i="1" s="1"/>
  <c r="H27" i="1"/>
  <c r="N27" i="1" s="1"/>
  <c r="P27" i="1" s="1"/>
  <c r="T27" i="1" s="1"/>
  <c r="H29" i="1"/>
  <c r="N29" i="1" s="1"/>
  <c r="P29" i="1" s="1"/>
  <c r="T29" i="1" s="1"/>
  <c r="H38" i="1"/>
  <c r="N38" i="1" s="1"/>
  <c r="P38" i="1" s="1"/>
  <c r="T38" i="1" s="1"/>
  <c r="H39" i="1"/>
  <c r="N39" i="1" s="1"/>
  <c r="P39" i="1" s="1"/>
  <c r="T39" i="1" s="1"/>
  <c r="H40" i="1"/>
  <c r="N40" i="1" s="1"/>
  <c r="P40" i="1" s="1"/>
  <c r="T40" i="1" s="1"/>
  <c r="H41" i="1"/>
  <c r="N41" i="1" s="1"/>
  <c r="P41" i="1" s="1"/>
  <c r="T41" i="1" s="1"/>
  <c r="H42" i="1"/>
  <c r="N42" i="1" s="1"/>
  <c r="P42" i="1" s="1"/>
  <c r="T42" i="1" s="1"/>
  <c r="H45" i="1"/>
  <c r="N45" i="1" s="1"/>
  <c r="P45" i="1" s="1"/>
  <c r="T45" i="1" s="1"/>
  <c r="H46" i="1"/>
  <c r="N46" i="1" s="1"/>
  <c r="P46" i="1" s="1"/>
  <c r="T46" i="1" s="1"/>
  <c r="H48" i="1"/>
  <c r="N48" i="1" s="1"/>
  <c r="P48" i="1" s="1"/>
  <c r="T48" i="1" s="1"/>
  <c r="H52" i="1"/>
  <c r="N52" i="1" s="1"/>
  <c r="P52" i="1" s="1"/>
  <c r="T52" i="1" s="1"/>
  <c r="H54" i="1"/>
  <c r="N54" i="1" s="1"/>
  <c r="P54" i="1" s="1"/>
  <c r="T54" i="1" s="1"/>
  <c r="H55" i="1"/>
  <c r="N55" i="1" s="1"/>
  <c r="P55" i="1" s="1"/>
  <c r="T55" i="1" s="1"/>
  <c r="H58" i="1"/>
  <c r="N58" i="1" s="1"/>
  <c r="P58" i="1" s="1"/>
  <c r="T58" i="1" s="1"/>
  <c r="H60" i="1"/>
  <c r="N60" i="1" s="1"/>
  <c r="P60" i="1" s="1"/>
  <c r="T60" i="1" s="1"/>
  <c r="H61" i="1"/>
  <c r="N61" i="1" s="1"/>
  <c r="P61" i="1" s="1"/>
  <c r="T61" i="1" s="1"/>
  <c r="H63" i="1"/>
  <c r="N63" i="1" s="1"/>
  <c r="P63" i="1" s="1"/>
  <c r="T63" i="1" s="1"/>
  <c r="H64" i="1"/>
  <c r="N64" i="1" s="1"/>
  <c r="P64" i="1" s="1"/>
  <c r="T64" i="1" s="1"/>
  <c r="H65" i="1"/>
  <c r="N65" i="1" s="1"/>
  <c r="P65" i="1" s="1"/>
  <c r="T65" i="1" s="1"/>
  <c r="H66" i="1"/>
  <c r="N66" i="1" s="1"/>
  <c r="P66" i="1" s="1"/>
  <c r="T66" i="1" s="1"/>
  <c r="H67" i="1"/>
  <c r="N67" i="1" s="1"/>
  <c r="P67" i="1" s="1"/>
  <c r="T67" i="1" s="1"/>
  <c r="H70" i="1"/>
  <c r="N70" i="1" s="1"/>
  <c r="P70" i="1" s="1"/>
  <c r="T70" i="1" s="1"/>
  <c r="H74" i="1"/>
  <c r="N74" i="1" s="1"/>
  <c r="P74" i="1" s="1"/>
  <c r="T74" i="1" s="1"/>
  <c r="H76" i="1"/>
  <c r="N76" i="1" s="1"/>
  <c r="P76" i="1" s="1"/>
  <c r="T76" i="1" s="1"/>
  <c r="H77" i="1"/>
  <c r="N77" i="1" s="1"/>
  <c r="P77" i="1" s="1"/>
  <c r="T77" i="1" s="1"/>
  <c r="H80" i="1"/>
  <c r="N80" i="1" s="1"/>
  <c r="P80" i="1" s="1"/>
  <c r="T80" i="1" s="1"/>
  <c r="H82" i="1"/>
  <c r="N82" i="1" s="1"/>
  <c r="P82" i="1" s="1"/>
  <c r="T82" i="1" s="1"/>
  <c r="H83" i="1"/>
  <c r="N83" i="1" s="1"/>
  <c r="P83" i="1" s="1"/>
  <c r="T83" i="1" s="1"/>
  <c r="H85" i="1"/>
  <c r="N85" i="1" s="1"/>
  <c r="P85" i="1" s="1"/>
  <c r="T85" i="1" s="1"/>
  <c r="H86" i="1"/>
  <c r="N86" i="1" s="1"/>
  <c r="P86" i="1" s="1"/>
  <c r="T86" i="1" s="1"/>
  <c r="H87" i="1"/>
  <c r="N87" i="1" s="1"/>
  <c r="P87" i="1" s="1"/>
  <c r="T87" i="1" s="1"/>
  <c r="H88" i="1"/>
  <c r="N88" i="1" s="1"/>
  <c r="P88" i="1" s="1"/>
  <c r="T88" i="1" s="1"/>
  <c r="H89" i="1"/>
  <c r="N89" i="1" s="1"/>
  <c r="P89" i="1" s="1"/>
  <c r="T89" i="1" s="1"/>
  <c r="H92" i="1"/>
  <c r="N92" i="1" s="1"/>
  <c r="P92" i="1" s="1"/>
  <c r="T92" i="1" s="1"/>
  <c r="H96" i="1"/>
  <c r="N96" i="1" s="1"/>
  <c r="P96" i="1" s="1"/>
  <c r="T96" i="1" s="1"/>
  <c r="H98" i="1"/>
  <c r="N98" i="1" s="1"/>
  <c r="P98" i="1" s="1"/>
  <c r="T98" i="1" s="1"/>
  <c r="H99" i="1"/>
  <c r="N99" i="1" s="1"/>
  <c r="P99" i="1" s="1"/>
  <c r="T99" i="1" s="1"/>
  <c r="H105" i="1"/>
  <c r="N105" i="1" s="1"/>
  <c r="P105" i="1" s="1"/>
  <c r="T105" i="1" s="1"/>
  <c r="H107" i="1"/>
  <c r="N107" i="1" s="1"/>
  <c r="P107" i="1" s="1"/>
  <c r="T107" i="1" s="1"/>
  <c r="H108" i="1"/>
  <c r="N108" i="1" s="1"/>
  <c r="P108" i="1" s="1"/>
  <c r="T108" i="1" s="1"/>
  <c r="H109" i="1"/>
  <c r="N109" i="1" s="1"/>
  <c r="P109" i="1" s="1"/>
  <c r="T109" i="1" s="1"/>
  <c r="H110" i="1"/>
  <c r="N110" i="1" s="1"/>
  <c r="P110" i="1" s="1"/>
  <c r="T110" i="1" s="1"/>
  <c r="H111" i="1"/>
  <c r="N111" i="1" s="1"/>
  <c r="P111" i="1" s="1"/>
  <c r="T111" i="1" s="1"/>
  <c r="H114" i="1"/>
  <c r="N114" i="1" s="1"/>
  <c r="P114" i="1" s="1"/>
  <c r="T114" i="1" s="1"/>
  <c r="H118" i="1"/>
  <c r="N118" i="1" s="1"/>
  <c r="P118" i="1" s="1"/>
  <c r="T118" i="1" s="1"/>
  <c r="H120" i="1"/>
  <c r="N120" i="1" s="1"/>
  <c r="P120" i="1" s="1"/>
  <c r="T120" i="1" s="1"/>
  <c r="H121" i="1"/>
  <c r="N121" i="1" s="1"/>
  <c r="P121" i="1" s="1"/>
  <c r="T121" i="1" s="1"/>
  <c r="H124" i="1"/>
  <c r="N124" i="1" s="1"/>
  <c r="P124" i="1" s="1"/>
  <c r="T124" i="1" s="1"/>
  <c r="H126" i="1"/>
  <c r="N126" i="1" s="1"/>
  <c r="P126" i="1" s="1"/>
  <c r="T126" i="1" s="1"/>
  <c r="H127" i="1"/>
  <c r="N127" i="1" s="1"/>
  <c r="P127" i="1" s="1"/>
  <c r="T127" i="1" s="1"/>
  <c r="H129" i="1"/>
  <c r="N129" i="1" s="1"/>
  <c r="P129" i="1" s="1"/>
  <c r="T129" i="1" s="1"/>
  <c r="H130" i="1"/>
  <c r="N130" i="1" s="1"/>
  <c r="P130" i="1" s="1"/>
  <c r="T130" i="1" s="1"/>
  <c r="H131" i="1"/>
  <c r="N131" i="1" s="1"/>
  <c r="P131" i="1" s="1"/>
  <c r="T131" i="1" s="1"/>
  <c r="H132" i="1"/>
  <c r="N132" i="1" s="1"/>
  <c r="P132" i="1" s="1"/>
  <c r="T132" i="1" s="1"/>
  <c r="H133" i="1"/>
  <c r="N133" i="1" s="1"/>
  <c r="P133" i="1" s="1"/>
  <c r="T133" i="1" s="1"/>
  <c r="H134" i="1"/>
  <c r="N134" i="1" s="1"/>
  <c r="P134" i="1" s="1"/>
  <c r="T134" i="1" s="1"/>
  <c r="H135" i="1"/>
  <c r="N135" i="1" s="1"/>
  <c r="P135" i="1" s="1"/>
  <c r="T135" i="1" s="1"/>
  <c r="H138" i="1"/>
  <c r="N138" i="1" s="1"/>
  <c r="P138" i="1" s="1"/>
  <c r="T138" i="1" s="1"/>
  <c r="H142" i="1"/>
  <c r="N142" i="1" s="1"/>
  <c r="P142" i="1" s="1"/>
  <c r="T142" i="1" s="1"/>
  <c r="H144" i="1"/>
  <c r="N144" i="1" s="1"/>
  <c r="P144" i="1" s="1"/>
  <c r="T144" i="1" s="1"/>
  <c r="H145" i="1"/>
  <c r="N145" i="1" s="1"/>
  <c r="P145" i="1" s="1"/>
  <c r="T145" i="1" s="1"/>
  <c r="H148" i="1"/>
  <c r="N148" i="1" s="1"/>
  <c r="P148" i="1" s="1"/>
  <c r="T148" i="1" s="1"/>
  <c r="H150" i="1"/>
  <c r="N150" i="1" s="1"/>
  <c r="P150" i="1" s="1"/>
  <c r="T150" i="1" s="1"/>
  <c r="H151" i="1"/>
  <c r="N151" i="1" s="1"/>
  <c r="P151" i="1" s="1"/>
  <c r="T151" i="1" s="1"/>
  <c r="H153" i="1"/>
  <c r="N153" i="1" s="1"/>
  <c r="P153" i="1" s="1"/>
  <c r="T153" i="1" s="1"/>
  <c r="H154" i="1"/>
  <c r="N154" i="1" s="1"/>
  <c r="P154" i="1" s="1"/>
  <c r="T154" i="1" s="1"/>
  <c r="H155" i="1"/>
  <c r="N155" i="1" s="1"/>
  <c r="P155" i="1" s="1"/>
  <c r="T155" i="1" s="1"/>
  <c r="H156" i="1"/>
  <c r="N156" i="1" s="1"/>
  <c r="P156" i="1" s="1"/>
  <c r="T156" i="1" s="1"/>
  <c r="H157" i="1"/>
  <c r="N157" i="1" s="1"/>
  <c r="P157" i="1" s="1"/>
  <c r="T157" i="1" s="1"/>
  <c r="H160" i="1"/>
  <c r="N160" i="1" s="1"/>
  <c r="P160" i="1" s="1"/>
  <c r="T160" i="1" s="1"/>
  <c r="H164" i="1"/>
  <c r="N164" i="1" s="1"/>
  <c r="P164" i="1" s="1"/>
  <c r="T164" i="1" s="1"/>
  <c r="H166" i="1"/>
  <c r="N166" i="1" s="1"/>
  <c r="P166" i="1" s="1"/>
  <c r="T166" i="1" s="1"/>
  <c r="H167" i="1"/>
  <c r="N167" i="1" s="1"/>
  <c r="P167" i="1" s="1"/>
  <c r="T167" i="1" s="1"/>
  <c r="H170" i="1"/>
  <c r="N170" i="1" s="1"/>
  <c r="P170" i="1" s="1"/>
  <c r="T170" i="1" s="1"/>
  <c r="H172" i="1"/>
  <c r="N172" i="1" s="1"/>
  <c r="P172" i="1" s="1"/>
  <c r="T172" i="1" s="1"/>
  <c r="H173" i="1"/>
  <c r="N173" i="1" s="1"/>
  <c r="P173" i="1" s="1"/>
  <c r="T173" i="1" s="1"/>
  <c r="H175" i="1"/>
  <c r="N175" i="1" s="1"/>
  <c r="P175" i="1" s="1"/>
  <c r="T175" i="1" s="1"/>
  <c r="H176" i="1"/>
  <c r="N176" i="1" s="1"/>
  <c r="P176" i="1" s="1"/>
  <c r="T176" i="1" s="1"/>
  <c r="H177" i="1"/>
  <c r="N177" i="1" s="1"/>
  <c r="P177" i="1" s="1"/>
  <c r="T177" i="1" s="1"/>
  <c r="H178" i="1"/>
  <c r="N178" i="1" s="1"/>
  <c r="P178" i="1" s="1"/>
  <c r="T178" i="1" s="1"/>
  <c r="H179" i="1"/>
  <c r="N179" i="1" s="1"/>
  <c r="P179" i="1" s="1"/>
  <c r="T179" i="1" s="1"/>
  <c r="H182" i="1"/>
  <c r="N182" i="1" s="1"/>
  <c r="P182" i="1" s="1"/>
  <c r="T182" i="1" s="1"/>
  <c r="H186" i="1"/>
  <c r="N186" i="1" s="1"/>
  <c r="P186" i="1" s="1"/>
  <c r="T186" i="1" s="1"/>
  <c r="H188" i="1"/>
  <c r="N188" i="1" s="1"/>
  <c r="P188" i="1" s="1"/>
  <c r="T188" i="1" s="1"/>
  <c r="H189" i="1"/>
  <c r="N189" i="1" s="1"/>
  <c r="P189" i="1" s="1"/>
  <c r="T189" i="1" s="1"/>
  <c r="H192" i="1"/>
  <c r="N192" i="1" s="1"/>
  <c r="P192" i="1" s="1"/>
  <c r="T192" i="1" s="1"/>
  <c r="H194" i="1"/>
  <c r="N194" i="1" s="1"/>
  <c r="P194" i="1" s="1"/>
  <c r="T194" i="1" s="1"/>
  <c r="H195" i="1"/>
  <c r="N195" i="1" s="1"/>
  <c r="P195" i="1" s="1"/>
  <c r="T195" i="1" s="1"/>
  <c r="H197" i="1"/>
  <c r="N197" i="1" s="1"/>
  <c r="P197" i="1" s="1"/>
  <c r="T197" i="1" s="1"/>
  <c r="H198" i="1"/>
  <c r="N198" i="1" s="1"/>
  <c r="P198" i="1" s="1"/>
  <c r="T198" i="1" s="1"/>
  <c r="H199" i="1"/>
  <c r="N199" i="1" s="1"/>
  <c r="P199" i="1" s="1"/>
  <c r="T199" i="1" s="1"/>
  <c r="H200" i="1"/>
  <c r="N200" i="1" s="1"/>
  <c r="P200" i="1" s="1"/>
  <c r="T200" i="1" s="1"/>
  <c r="H201" i="1"/>
  <c r="N201" i="1" s="1"/>
  <c r="P201" i="1" s="1"/>
  <c r="T201" i="1" s="1"/>
  <c r="H204" i="1"/>
  <c r="N204" i="1" s="1"/>
  <c r="P204" i="1" s="1"/>
  <c r="T204" i="1" s="1"/>
  <c r="H208" i="1"/>
  <c r="N208" i="1" s="1"/>
  <c r="P208" i="1" s="1"/>
  <c r="T208" i="1" s="1"/>
  <c r="H210" i="1"/>
  <c r="N210" i="1" s="1"/>
  <c r="P210" i="1" s="1"/>
  <c r="T210" i="1" s="1"/>
  <c r="H211" i="1"/>
  <c r="N211" i="1" s="1"/>
  <c r="P211" i="1" s="1"/>
  <c r="T211" i="1" s="1"/>
  <c r="H214" i="1"/>
  <c r="N214" i="1" s="1"/>
  <c r="P214" i="1" s="1"/>
  <c r="T214" i="1" s="1"/>
  <c r="H216" i="1"/>
  <c r="N216" i="1" s="1"/>
  <c r="P216" i="1" s="1"/>
  <c r="T216" i="1" s="1"/>
  <c r="H217" i="1"/>
  <c r="N217" i="1" s="1"/>
  <c r="P217" i="1" s="1"/>
  <c r="T217" i="1" s="1"/>
  <c r="H219" i="1"/>
  <c r="N219" i="1" s="1"/>
  <c r="P219" i="1" s="1"/>
  <c r="T219" i="1" s="1"/>
  <c r="H220" i="1"/>
  <c r="N220" i="1" s="1"/>
  <c r="P220" i="1" s="1"/>
  <c r="T220" i="1" s="1"/>
  <c r="H221" i="1"/>
  <c r="N221" i="1" s="1"/>
  <c r="P221" i="1" s="1"/>
  <c r="T221" i="1" s="1"/>
  <c r="H222" i="1"/>
  <c r="N222" i="1" s="1"/>
  <c r="P222" i="1" s="1"/>
  <c r="T222" i="1" s="1"/>
  <c r="H223" i="1"/>
  <c r="N223" i="1" s="1"/>
  <c r="P223" i="1" s="1"/>
  <c r="T223" i="1" s="1"/>
  <c r="H225" i="1"/>
  <c r="N225" i="1" s="1"/>
  <c r="P225" i="1" s="1"/>
  <c r="T225" i="1" s="1"/>
  <c r="H226" i="1"/>
  <c r="N226" i="1" s="1"/>
  <c r="P226" i="1" s="1"/>
  <c r="T226" i="1" s="1"/>
  <c r="H227" i="1"/>
  <c r="N227" i="1" s="1"/>
  <c r="P227" i="1" s="1"/>
  <c r="T227" i="1" s="1"/>
  <c r="H228" i="1"/>
  <c r="N228" i="1" s="1"/>
  <c r="P228" i="1" s="1"/>
  <c r="T228" i="1" s="1"/>
  <c r="G8" i="1" l="1"/>
  <c r="N30" i="1"/>
  <c r="P30" i="1" s="1"/>
  <c r="T30" i="1" s="1"/>
  <c r="H97" i="1"/>
  <c r="N97" i="1" s="1"/>
  <c r="P97" i="1" s="1"/>
  <c r="T97" i="1" s="1"/>
  <c r="H28" i="1"/>
  <c r="N28" i="1" s="1"/>
  <c r="P28" i="1" s="1"/>
  <c r="T28" i="1" s="1"/>
  <c r="H53" i="1"/>
  <c r="N53" i="1" s="1"/>
  <c r="P53" i="1" s="1"/>
  <c r="T53" i="1" s="1"/>
  <c r="F21" i="1"/>
  <c r="G21" i="1"/>
  <c r="F17" i="1" l="1"/>
  <c r="F59" i="1"/>
  <c r="G59" i="1"/>
  <c r="F62" i="1"/>
  <c r="G62" i="1"/>
  <c r="G9" i="1" s="1"/>
  <c r="F69" i="1"/>
  <c r="G69" i="1"/>
  <c r="G10" i="1" s="1"/>
  <c r="F81" i="1"/>
  <c r="G81" i="1"/>
  <c r="F84" i="1"/>
  <c r="G84" i="1"/>
  <c r="F91" i="1"/>
  <c r="G91" i="1"/>
  <c r="F106" i="1"/>
  <c r="G106" i="1"/>
  <c r="F113" i="1"/>
  <c r="G113" i="1"/>
  <c r="G12" i="1" s="1"/>
  <c r="F125" i="1"/>
  <c r="G125" i="1"/>
  <c r="F128" i="1"/>
  <c r="G128" i="1"/>
  <c r="F137" i="1"/>
  <c r="G137" i="1"/>
  <c r="F149" i="1"/>
  <c r="G149" i="1"/>
  <c r="F152" i="1"/>
  <c r="G152" i="1"/>
  <c r="F159" i="1"/>
  <c r="G159" i="1"/>
  <c r="F171" i="1"/>
  <c r="G171" i="1"/>
  <c r="F174" i="1"/>
  <c r="G174" i="1"/>
  <c r="F181" i="1"/>
  <c r="G181" i="1"/>
  <c r="F193" i="1"/>
  <c r="G193" i="1"/>
  <c r="F196" i="1"/>
  <c r="G196" i="1"/>
  <c r="F203" i="1"/>
  <c r="G203" i="1"/>
  <c r="F215" i="1"/>
  <c r="G215" i="1"/>
  <c r="F218" i="1"/>
  <c r="G218" i="1"/>
  <c r="F224" i="1"/>
  <c r="G224" i="1"/>
  <c r="G18" i="1" l="1"/>
  <c r="G11" i="1"/>
  <c r="G90" i="1"/>
  <c r="F90" i="1"/>
  <c r="H75" i="1"/>
  <c r="N75" i="1" s="1"/>
  <c r="P75" i="1" s="1"/>
  <c r="T75" i="1" s="1"/>
  <c r="F43" i="1"/>
  <c r="G43" i="1"/>
  <c r="H209" i="1"/>
  <c r="N209" i="1" s="1"/>
  <c r="P209" i="1" s="1"/>
  <c r="T209" i="1" s="1"/>
  <c r="H187" i="1"/>
  <c r="N187" i="1" s="1"/>
  <c r="P187" i="1" s="1"/>
  <c r="T187" i="1" s="1"/>
  <c r="H119" i="1"/>
  <c r="N119" i="1" s="1"/>
  <c r="P119" i="1" s="1"/>
  <c r="T119" i="1" s="1"/>
  <c r="H143" i="1"/>
  <c r="N143" i="1" s="1"/>
  <c r="P143" i="1" s="1"/>
  <c r="T143" i="1" s="1"/>
  <c r="H165" i="1"/>
  <c r="N165" i="1" s="1"/>
  <c r="P165" i="1" s="1"/>
  <c r="T165" i="1" s="1"/>
  <c r="F8" i="1"/>
  <c r="F9" i="1"/>
  <c r="F10" i="1"/>
  <c r="F11" i="1"/>
  <c r="F12" i="1"/>
  <c r="F112" i="1"/>
  <c r="G112" i="1"/>
  <c r="G136" i="1"/>
  <c r="G13" i="1"/>
  <c r="F136" i="1"/>
  <c r="F13" i="1"/>
  <c r="G14" i="1"/>
  <c r="G158" i="1"/>
  <c r="F14" i="1"/>
  <c r="G15" i="1"/>
  <c r="F180" i="1"/>
  <c r="F18" i="1"/>
  <c r="F202" i="1"/>
  <c r="F16" i="1"/>
  <c r="G202" i="1"/>
  <c r="G16" i="1"/>
  <c r="G180" i="1"/>
  <c r="F158" i="1"/>
  <c r="G68" i="1"/>
  <c r="F15" i="1"/>
  <c r="F68" i="1"/>
  <c r="E19" i="1"/>
  <c r="H19" i="1" s="1"/>
  <c r="N19" i="1" s="1"/>
  <c r="P19" i="1" s="1"/>
  <c r="T19" i="1" s="1"/>
  <c r="E17" i="1"/>
  <c r="H17" i="1" s="1"/>
  <c r="N17" i="1" s="1"/>
  <c r="P17" i="1" s="1"/>
  <c r="T17" i="1" s="1"/>
  <c r="E224" i="1"/>
  <c r="H224" i="1" s="1"/>
  <c r="N224" i="1" s="1"/>
  <c r="P224" i="1" s="1"/>
  <c r="T224" i="1" s="1"/>
  <c r="E218" i="1"/>
  <c r="H218" i="1" s="1"/>
  <c r="N218" i="1" s="1"/>
  <c r="P218" i="1" s="1"/>
  <c r="T218" i="1" s="1"/>
  <c r="E215" i="1"/>
  <c r="H215" i="1" s="1"/>
  <c r="N215" i="1" s="1"/>
  <c r="P215" i="1" s="1"/>
  <c r="T215" i="1" s="1"/>
  <c r="E203" i="1"/>
  <c r="E196" i="1"/>
  <c r="E193" i="1"/>
  <c r="H193" i="1" s="1"/>
  <c r="N193" i="1" s="1"/>
  <c r="P193" i="1" s="1"/>
  <c r="T193" i="1" s="1"/>
  <c r="E181" i="1"/>
  <c r="H181" i="1" s="1"/>
  <c r="N181" i="1" s="1"/>
  <c r="P181" i="1" s="1"/>
  <c r="T181" i="1" s="1"/>
  <c r="E174" i="1"/>
  <c r="H174" i="1" s="1"/>
  <c r="N174" i="1" s="1"/>
  <c r="P174" i="1" s="1"/>
  <c r="T174" i="1" s="1"/>
  <c r="E171" i="1"/>
  <c r="H171" i="1" s="1"/>
  <c r="N171" i="1" s="1"/>
  <c r="P171" i="1" s="1"/>
  <c r="T171" i="1" s="1"/>
  <c r="E159" i="1"/>
  <c r="E152" i="1"/>
  <c r="H152" i="1" s="1"/>
  <c r="N152" i="1" s="1"/>
  <c r="P152" i="1" s="1"/>
  <c r="T152" i="1" s="1"/>
  <c r="E149" i="1"/>
  <c r="H149" i="1" s="1"/>
  <c r="N149" i="1" s="1"/>
  <c r="P149" i="1" s="1"/>
  <c r="T149" i="1" s="1"/>
  <c r="E137" i="1"/>
  <c r="H137" i="1" s="1"/>
  <c r="N137" i="1" s="1"/>
  <c r="P137" i="1" s="1"/>
  <c r="T137" i="1" s="1"/>
  <c r="E128" i="1"/>
  <c r="H128" i="1" s="1"/>
  <c r="N128" i="1" s="1"/>
  <c r="P128" i="1" s="1"/>
  <c r="T128" i="1" s="1"/>
  <c r="E125" i="1"/>
  <c r="H125" i="1" s="1"/>
  <c r="N125" i="1" s="1"/>
  <c r="P125" i="1" s="1"/>
  <c r="T125" i="1" s="1"/>
  <c r="E113" i="1"/>
  <c r="E106" i="1"/>
  <c r="H106" i="1" s="1"/>
  <c r="N106" i="1" s="1"/>
  <c r="P106" i="1" s="1"/>
  <c r="T106" i="1" s="1"/>
  <c r="E91" i="1"/>
  <c r="H91" i="1" s="1"/>
  <c r="N91" i="1" s="1"/>
  <c r="P91" i="1" s="1"/>
  <c r="T91" i="1" s="1"/>
  <c r="E84" i="1"/>
  <c r="H84" i="1" s="1"/>
  <c r="N84" i="1" s="1"/>
  <c r="P84" i="1" s="1"/>
  <c r="T84" i="1" s="1"/>
  <c r="E81" i="1"/>
  <c r="H81" i="1" s="1"/>
  <c r="N81" i="1" s="1"/>
  <c r="P81" i="1" s="1"/>
  <c r="T81" i="1" s="1"/>
  <c r="E69" i="1"/>
  <c r="E62" i="1"/>
  <c r="H62" i="1" s="1"/>
  <c r="N62" i="1" s="1"/>
  <c r="P62" i="1" s="1"/>
  <c r="T62" i="1" s="1"/>
  <c r="E59" i="1"/>
  <c r="H59" i="1" s="1"/>
  <c r="N59" i="1" s="1"/>
  <c r="P59" i="1" s="1"/>
  <c r="T59" i="1" s="1"/>
  <c r="E47" i="1"/>
  <c r="H47" i="1" s="1"/>
  <c r="N47" i="1" s="1"/>
  <c r="P47" i="1" s="1"/>
  <c r="T47" i="1" s="1"/>
  <c r="E44" i="1"/>
  <c r="E37" i="1"/>
  <c r="H37" i="1" s="1"/>
  <c r="N37" i="1" s="1"/>
  <c r="P37" i="1" s="1"/>
  <c r="T37" i="1" s="1"/>
  <c r="E22" i="1"/>
  <c r="H69" i="1" l="1"/>
  <c r="N69" i="1" s="1"/>
  <c r="P69" i="1" s="1"/>
  <c r="T69" i="1" s="1"/>
  <c r="E68" i="1"/>
  <c r="E158" i="1"/>
  <c r="H158" i="1" s="1"/>
  <c r="N158" i="1" s="1"/>
  <c r="P158" i="1" s="1"/>
  <c r="T158" i="1" s="1"/>
  <c r="G7" i="1"/>
  <c r="G6" i="1" s="1"/>
  <c r="E112" i="1"/>
  <c r="H112" i="1" s="1"/>
  <c r="N112" i="1" s="1"/>
  <c r="P112" i="1" s="1"/>
  <c r="T112" i="1" s="1"/>
  <c r="E15" i="1"/>
  <c r="H15" i="1" s="1"/>
  <c r="N15" i="1" s="1"/>
  <c r="P15" i="1" s="1"/>
  <c r="T15" i="1" s="1"/>
  <c r="E8" i="1"/>
  <c r="H8" i="1" s="1"/>
  <c r="N8" i="1" s="1"/>
  <c r="P8" i="1" s="1"/>
  <c r="T8" i="1" s="1"/>
  <c r="E202" i="1"/>
  <c r="H202" i="1" s="1"/>
  <c r="N202" i="1" s="1"/>
  <c r="P202" i="1" s="1"/>
  <c r="T202" i="1" s="1"/>
  <c r="H113" i="1"/>
  <c r="N113" i="1" s="1"/>
  <c r="P113" i="1" s="1"/>
  <c r="T113" i="1" s="1"/>
  <c r="E43" i="1"/>
  <c r="H43" i="1" s="1"/>
  <c r="N43" i="1" s="1"/>
  <c r="P43" i="1" s="1"/>
  <c r="T43" i="1" s="1"/>
  <c r="H44" i="1"/>
  <c r="N44" i="1" s="1"/>
  <c r="P44" i="1" s="1"/>
  <c r="T44" i="1" s="1"/>
  <c r="E90" i="1"/>
  <c r="H90" i="1" s="1"/>
  <c r="N90" i="1" s="1"/>
  <c r="P90" i="1" s="1"/>
  <c r="T90" i="1" s="1"/>
  <c r="E136" i="1"/>
  <c r="H136" i="1" s="1"/>
  <c r="N136" i="1" s="1"/>
  <c r="P136" i="1" s="1"/>
  <c r="T136" i="1" s="1"/>
  <c r="H159" i="1"/>
  <c r="N159" i="1" s="1"/>
  <c r="P159" i="1" s="1"/>
  <c r="T159" i="1" s="1"/>
  <c r="E18" i="1"/>
  <c r="H18" i="1" s="1"/>
  <c r="N18" i="1" s="1"/>
  <c r="P18" i="1" s="1"/>
  <c r="T18" i="1" s="1"/>
  <c r="H203" i="1"/>
  <c r="N203" i="1" s="1"/>
  <c r="P203" i="1" s="1"/>
  <c r="T203" i="1" s="1"/>
  <c r="E10" i="1"/>
  <c r="H10" i="1" s="1"/>
  <c r="N10" i="1" s="1"/>
  <c r="P10" i="1" s="1"/>
  <c r="T10" i="1" s="1"/>
  <c r="E16" i="1"/>
  <c r="H16" i="1" s="1"/>
  <c r="N16" i="1" s="1"/>
  <c r="P16" i="1" s="1"/>
  <c r="T16" i="1" s="1"/>
  <c r="H68" i="1"/>
  <c r="N68" i="1" s="1"/>
  <c r="P68" i="1" s="1"/>
  <c r="T68" i="1" s="1"/>
  <c r="E13" i="1"/>
  <c r="H13" i="1" s="1"/>
  <c r="N13" i="1" s="1"/>
  <c r="P13" i="1" s="1"/>
  <c r="T13" i="1" s="1"/>
  <c r="E180" i="1"/>
  <c r="H180" i="1" s="1"/>
  <c r="N180" i="1" s="1"/>
  <c r="P180" i="1" s="1"/>
  <c r="T180" i="1" s="1"/>
  <c r="H196" i="1"/>
  <c r="N196" i="1" s="1"/>
  <c r="P196" i="1" s="1"/>
  <c r="T196" i="1" s="1"/>
  <c r="E21" i="1"/>
  <c r="H21" i="1" s="1"/>
  <c r="N21" i="1" s="1"/>
  <c r="P21" i="1" s="1"/>
  <c r="T21" i="1" s="1"/>
  <c r="H22" i="1"/>
  <c r="N22" i="1" s="1"/>
  <c r="P22" i="1" s="1"/>
  <c r="T22" i="1" s="1"/>
  <c r="F7" i="1"/>
  <c r="F6" i="1" s="1"/>
  <c r="E14" i="1"/>
  <c r="H14" i="1" s="1"/>
  <c r="N14" i="1" s="1"/>
  <c r="P14" i="1" s="1"/>
  <c r="T14" i="1" s="1"/>
  <c r="E9" i="1"/>
  <c r="H9" i="1" s="1"/>
  <c r="N9" i="1" s="1"/>
  <c r="P9" i="1" s="1"/>
  <c r="T9" i="1" s="1"/>
  <c r="E11" i="1"/>
  <c r="H11" i="1" s="1"/>
  <c r="N11" i="1" s="1"/>
  <c r="P11" i="1" s="1"/>
  <c r="T11" i="1" s="1"/>
  <c r="E12" i="1"/>
  <c r="H12" i="1" s="1"/>
  <c r="N12" i="1" s="1"/>
  <c r="P12" i="1" s="1"/>
  <c r="T12" i="1" s="1"/>
  <c r="E7" i="1" l="1"/>
  <c r="E6" i="1" l="1"/>
  <c r="H6" i="1" s="1"/>
  <c r="N6" i="1" s="1"/>
  <c r="P6" i="1" s="1"/>
  <c r="T6" i="1" s="1"/>
  <c r="H7" i="1"/>
  <c r="N7" i="1" s="1"/>
  <c r="P7" i="1" s="1"/>
  <c r="T7" i="1" s="1"/>
</calcChain>
</file>

<file path=xl/sharedStrings.xml><?xml version="1.0" encoding="utf-8"?>
<sst xmlns="http://schemas.openxmlformats.org/spreadsheetml/2006/main" count="268" uniqueCount="57">
  <si>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</si>
  <si>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</si>
  <si>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</si>
  <si>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</si>
  <si>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</si>
  <si>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</si>
  <si>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</si>
  <si>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</si>
  <si>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</si>
  <si>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</si>
  <si>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</si>
  <si>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</si>
  <si>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</si>
  <si>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</si>
  <si>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</si>
  <si>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Lisa 4</t>
  </si>
  <si>
    <t>Registrite ja Infosüsteemide Keskus</t>
  </si>
  <si>
    <t>Programmi tegevus: Andmekaitse valdkonna rakendamine</t>
  </si>
  <si>
    <t>Programmi tegevus: Intellektuaalse omandi valdkonna rakendamine</t>
  </si>
  <si>
    <t>Programmi tegevus: Karistuste täideviimise korraldamine</t>
  </si>
  <si>
    <t>Programmi tegevus: Kesksed IT-teenused teistele valitsemisaladele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</si>
  <si>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</si>
  <si>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</si>
  <si>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</si>
  <si>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</si>
  <si>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 xml:space="preserve">INVESTEERINGUD </t>
  </si>
  <si>
    <t>sh investeeringute käibemaks</t>
  </si>
  <si>
    <t>Tuludest sõltuvad vahendid</t>
  </si>
  <si>
    <t>Liiikmemaksud</t>
  </si>
  <si>
    <t>Invetseeringud</t>
  </si>
  <si>
    <t>IT-investeeringud</t>
  </si>
  <si>
    <t>IN002000</t>
  </si>
  <si>
    <t>Liikmemaksud</t>
  </si>
  <si>
    <t>Tuludest sõltuvate vahendite käibemaks</t>
  </si>
  <si>
    <t>Käibemaks RKAS</t>
  </si>
  <si>
    <t>Investeeringute käibemaks</t>
  </si>
  <si>
    <t>Registrite ja Infosüsteemide Keskuse 2022. aasta eelarve</t>
  </si>
  <si>
    <t xml:space="preserve">2022. a esialgne eelarve </t>
  </si>
  <si>
    <t>Ülekantavad vahendid</t>
  </si>
  <si>
    <t>SR030105</t>
  </si>
  <si>
    <t>Eelarve liigendus</t>
  </si>
  <si>
    <t>2022. a käskkirja nr</t>
  </si>
  <si>
    <t>IT püsikuludeks</t>
  </si>
  <si>
    <t>Reservi eraldised</t>
  </si>
  <si>
    <t>2022. a eelarve kokku</t>
  </si>
  <si>
    <t>Kuni käskkirja jõustumiseni kehtiv 2022. a eelarve</t>
  </si>
  <si>
    <t>Eelarve muudatused</t>
  </si>
  <si>
    <t xml:space="preserve">Ülekantavad vahendid </t>
  </si>
  <si>
    <t>Lisaeelarve</t>
  </si>
  <si>
    <t>Seaduse muudatus</t>
  </si>
  <si>
    <t>Tööjõukulud - küberturbevõimekuse tõstmine</t>
  </si>
  <si>
    <t>SE000080</t>
  </si>
  <si>
    <t>Tööjõukulud  - infoturve</t>
  </si>
  <si>
    <t>SR030070</t>
  </si>
  <si>
    <t>Tööjõukulud - Äriregister</t>
  </si>
  <si>
    <t>SR030102</t>
  </si>
  <si>
    <t>Küberturbevõimekuse tõstmiseks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</si>
</sst>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12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3" fontId="16" fillId="0" borderId="0" xfId="1" applyNumberFormat="1" applyFont="1"/>
    <xf numFmtId="0" fontId="17" fillId="2" borderId="0" xfId="1" applyFont="1" applyFill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4" fillId="0" borderId="0" xfId="3" applyFont="1" applyAlignment="1">
      <alignment horizontal="center"/>
    </xf>
    <xf numFmtId="3" fontId="18" fillId="0" borderId="0" xfId="0" applyNumberFormat="1" applyFont="1"/>
    <xf numFmtId="0" fontId="18" fillId="0" borderId="0" xfId="0" applyFont="1"/>
    <xf numFmtId="3" fontId="4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6" fillId="0" borderId="0" xfId="2" applyFont="1"/>
    <xf numFmtId="3" fontId="21" fillId="0" borderId="0" xfId="2" applyNumberFormat="1" applyFont="1" applyAlignment="1">
      <alignment horizontal="center"/>
    </xf>
    <xf numFmtId="0" fontId="4" fillId="0" borderId="0" xfId="2" applyFont="1" applyAlignment="1">
      <alignment horizontal="left" indent="2"/>
    </xf>
    <xf numFmtId="3" fontId="9" fillId="0" borderId="0" xfId="2" applyNumberFormat="1" applyFont="1"/>
    <xf numFmtId="3" fontId="7" fillId="0" borderId="0" xfId="2" applyNumberFormat="1" applyFont="1"/>
    <xf numFmtId="3" fontId="13" fillId="0" borderId="0" xfId="2" applyNumberFormat="1" applyFont="1"/>
    <xf numFmtId="0" fontId="5" fillId="0" borderId="0" xfId="2" applyFont="1" applyAlignment="1">
      <alignment horizontal="center"/>
    </xf>
    <xf numFmtId="3" fontId="22" fillId="0" borderId="0" xfId="0" applyNumberFormat="1" applyFont="1"/>
    <xf numFmtId="3" fontId="15" fillId="0" borderId="0" xfId="0" applyNumberFormat="1" applyFont="1"/>
    <xf numFmtId="0" fontId="23" fillId="0" borderId="0" xfId="2" applyFont="1" applyAlignment="1">
      <alignment horizontal="center"/>
    </xf>
    <xf numFmtId="3" fontId="23" fillId="0" borderId="0" xfId="2" applyNumberFormat="1" applyFont="1" applyAlignment="1">
      <alignment horizontal="center"/>
    </xf>
    <xf numFmtId="3" fontId="23" fillId="0" borderId="0" xfId="2" applyNumberFormat="1" applyFont="1" applyAlignment="1">
      <alignment horizontal="center" vertical="center" wrapText="1"/>
    </xf>
    <xf numFmtId="0" fontId="19" fillId="0" borderId="0" xfId="0" applyFont="1"/>
    <xf numFmtId="3" fontId="24" fillId="0" borderId="0" xfId="0" applyNumberFormat="1" applyFont="1"/>
    <xf numFmtId="3" fontId="25" fillId="0" borderId="0" xfId="2" applyNumberFormat="1" applyFont="1" applyAlignment="1">
      <alignment horizontal="right" vertical="center" wrapText="1"/>
    </xf>
    <xf numFmtId="3" fontId="0" fillId="0" borderId="0" xfId="0" applyNumberFormat="1"/>
    <xf numFmtId="3" fontId="17" fillId="0" borderId="0" xfId="2" applyNumberFormat="1" applyFont="1" applyAlignment="1">
      <alignment horizontal="right" vertical="center" wrapText="1"/>
    </xf>
    <xf numFmtId="3" fontId="25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indent="1"/>
    </xf>
    <xf numFmtId="3" fontId="26" fillId="0" borderId="0" xfId="0" applyNumberFormat="1" applyFont="1"/>
    <xf numFmtId="0" fontId="4" fillId="0" borderId="0" xfId="1" applyFont="1" applyAlignment="1">
      <alignment horizontal="right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29"/>
  <sheetViews>
    <sheetView showZeros="0" tabSelected="1" zoomScale="90" zoomScaleNormal="90" workbookViewId="0">
      <pane xSplit="4" ySplit="5" topLeftCell="M6" activePane="bottomRight" state="frozen"/>
      <selection pane="topRight" activeCell="J1" sqref="J1"/>
      <selection pane="bottomLeft" activeCell="A5" sqref="A5"/>
      <selection pane="bottomRight"/>
    </sheetView>
  </sheetViews>
  <sheetFormatPr defaultColWidth="9.453125" defaultRowHeight="13" x14ac:dyDescent="0.3"/>
  <cols>
    <col min="1" max="1" width="58.7265625" style="1" customWidth="1"/>
    <col min="2" max="3" width="7.26953125" style="2" customWidth="1"/>
    <col min="4" max="4" width="10.7265625" style="1" customWidth="1"/>
    <col min="5" max="5" width="16.26953125" style="1" customWidth="1"/>
    <col min="6" max="8" width="19.1796875" style="1" hidden="1" customWidth="1"/>
    <col min="9" max="13" width="16.7265625" style="1" hidden="1" customWidth="1"/>
    <col min="14" max="14" width="19.1796875" style="1" hidden="1" customWidth="1"/>
    <col min="15" max="15" width="19.81640625" style="1" hidden="1" customWidth="1"/>
    <col min="16" max="16" width="17.7265625" style="1" hidden="1" customWidth="1"/>
    <col min="17" max="19" width="18.26953125" style="1" hidden="1" customWidth="1"/>
    <col min="20" max="20" width="18.26953125" style="1" customWidth="1"/>
    <col min="21" max="21" width="15.26953125" style="1" customWidth="1"/>
    <col min="22" max="22" width="13.453125" style="1" customWidth="1"/>
    <col min="23" max="23" width="18.26953125" style="1" customWidth="1"/>
    <col min="24" max="16384" width="9.453125" style="1"/>
  </cols>
  <sheetData>
    <row r="1" spans="1:23" x14ac:dyDescent="0.3">
      <c r="A1" s="3"/>
      <c r="F1" s="26"/>
      <c r="G1" s="26"/>
      <c r="I1" s="26"/>
      <c r="J1" s="26"/>
      <c r="K1" s="26"/>
      <c r="L1" s="26"/>
      <c r="M1" s="26"/>
      <c r="Q1" s="26"/>
      <c r="W1" s="58" t="s">
        <v>41</v>
      </c>
    </row>
    <row r="2" spans="1:23" x14ac:dyDescent="0.3">
      <c r="A2" s="25"/>
      <c r="F2" s="26"/>
      <c r="G2" s="26"/>
      <c r="I2" s="26"/>
      <c r="J2" s="26"/>
      <c r="K2" s="26"/>
      <c r="L2" s="26"/>
      <c r="M2" s="26"/>
      <c r="Q2" s="26"/>
      <c r="W2" s="58" t="s">
        <v>15</v>
      </c>
    </row>
    <row r="3" spans="1:23" ht="15.5" x14ac:dyDescent="0.35">
      <c r="A3" s="28" t="s">
        <v>36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23" ht="15" customHeight="1" x14ac:dyDescent="0.3">
      <c r="A4" s="4"/>
      <c r="E4" s="3"/>
      <c r="F4" s="3"/>
      <c r="G4" s="3"/>
      <c r="H4" s="3"/>
      <c r="I4" s="3"/>
      <c r="J4" s="3"/>
      <c r="K4" s="3"/>
      <c r="L4" s="3"/>
      <c r="M4" s="3"/>
      <c r="N4" s="3"/>
    </row>
    <row r="5" spans="1:23" s="4" customFormat="1" ht="39" x14ac:dyDescent="0.3">
      <c r="A5" s="29"/>
      <c r="B5" s="29" t="s">
        <v>0</v>
      </c>
      <c r="C5" s="29" t="s">
        <v>2</v>
      </c>
      <c r="D5" s="29" t="s">
        <v>1</v>
      </c>
      <c r="E5" s="29" t="s">
        <v>37</v>
      </c>
      <c r="F5" s="29" t="s">
        <v>40</v>
      </c>
      <c r="G5" s="29" t="s">
        <v>38</v>
      </c>
      <c r="H5" s="29" t="s">
        <v>45</v>
      </c>
      <c r="I5" s="29" t="s">
        <v>46</v>
      </c>
      <c r="J5" s="29" t="s">
        <v>47</v>
      </c>
      <c r="K5" s="29" t="s">
        <v>48</v>
      </c>
      <c r="L5" s="29" t="s">
        <v>43</v>
      </c>
      <c r="M5" s="29" t="s">
        <v>49</v>
      </c>
      <c r="N5" s="29" t="s">
        <v>45</v>
      </c>
      <c r="O5" s="29" t="s">
        <v>46</v>
      </c>
      <c r="P5" s="29" t="s">
        <v>45</v>
      </c>
      <c r="Q5" s="29" t="s">
        <v>40</v>
      </c>
      <c r="R5" s="29" t="s">
        <v>49</v>
      </c>
      <c r="S5" s="29" t="s">
        <v>46</v>
      </c>
      <c r="T5" s="29" t="s">
        <v>45</v>
      </c>
      <c r="U5" s="29" t="s">
        <v>40</v>
      </c>
      <c r="V5" s="29" t="s">
        <v>46</v>
      </c>
      <c r="W5" s="29" t="s">
        <v>44</v>
      </c>
    </row>
    <row r="6" spans="1:23" s="4" customFormat="1" ht="17" x14ac:dyDescent="0.3">
      <c r="A6" s="23" t="s">
        <v>16</v>
      </c>
      <c r="B6" s="5"/>
      <c r="C6" s="5"/>
      <c r="D6" s="5"/>
      <c r="E6" s="24">
        <f>E7+E17+E18</f>
        <v>13959735.965011679</v>
      </c>
      <c r="F6" s="24">
        <f>F7+F17+F18</f>
        <v>-1897845.2908000003</v>
      </c>
      <c r="G6" s="24">
        <f>G7+G17+G18</f>
        <v>200000.16528837211</v>
      </c>
      <c r="H6" s="24">
        <f>E6+F6+G6</f>
        <v>12261890.839500051</v>
      </c>
      <c r="I6" s="24">
        <f>I7+I17+I18</f>
        <v>442237.00000000023</v>
      </c>
      <c r="J6" s="24">
        <f t="shared" ref="J6:M6" si="0">J7+J17+J18</f>
        <v>117692.07832961848</v>
      </c>
      <c r="K6" s="24">
        <f t="shared" si="0"/>
        <v>0</v>
      </c>
      <c r="L6" s="24">
        <f t="shared" si="0"/>
        <v>0</v>
      </c>
      <c r="M6" s="24">
        <f t="shared" si="0"/>
        <v>208928</v>
      </c>
      <c r="N6" s="24">
        <f>H6+I6+J6+K6+L6+M6</f>
        <v>13030747.91782967</v>
      </c>
      <c r="O6" s="24">
        <f>O7+O17+O18</f>
        <v>3562398.0292901089</v>
      </c>
      <c r="P6" s="24">
        <f>N6+O6</f>
        <v>16593145.94711978</v>
      </c>
      <c r="Q6" s="24">
        <f>Q7+Q17+Q18</f>
        <v>-1289855.7891882439</v>
      </c>
      <c r="R6" s="24">
        <f>R7+R17+R18</f>
        <v>15000</v>
      </c>
      <c r="S6" s="24">
        <f>S7+S17+S18</f>
        <v>514318.03691229352</v>
      </c>
      <c r="T6" s="24">
        <f>Q6+P6+R6+S6</f>
        <v>15832608.194843831</v>
      </c>
      <c r="U6" s="24">
        <f>U7+U17+U18</f>
        <v>-542944.40008999989</v>
      </c>
      <c r="V6" s="24">
        <f>V7+V17+V18</f>
        <v>31792.299520000004</v>
      </c>
      <c r="W6" s="24">
        <f>T6+U6+V6</f>
        <v>15321456.094273832</v>
      </c>
    </row>
    <row r="7" spans="1:23" s="27" customFormat="1" ht="17" x14ac:dyDescent="0.4">
      <c r="A7" s="33" t="s">
        <v>14</v>
      </c>
      <c r="B7" s="8"/>
      <c r="C7" s="10"/>
      <c r="D7" s="9"/>
      <c r="E7" s="32">
        <f>E8+E9+E10+E11+E12+E13+E14+E15+E16</f>
        <v>13055101.965011679</v>
      </c>
      <c r="F7" s="32">
        <f t="shared" ref="F7" si="1">F8+F9+F10+F11+F12+F13+F14+F15+F16</f>
        <v>-1897845.2908000003</v>
      </c>
      <c r="G7" s="32">
        <f>G8+G9+G10+G11+G12+G13+G14+G15+G16</f>
        <v>200000.16528837211</v>
      </c>
      <c r="H7" s="32">
        <f t="shared" ref="H7:H18" si="2">E7+F7+G7</f>
        <v>11357256.839500051</v>
      </c>
      <c r="I7" s="32">
        <f>I8+I9+I10+I11+I12+I13+I14+I15+I16</f>
        <v>442237.00000000023</v>
      </c>
      <c r="J7" s="32">
        <f t="shared" ref="J7:M7" si="3">J8+J9+J10+J11+J12+J13+J14+J15+J16</f>
        <v>112195.16000000222</v>
      </c>
      <c r="K7" s="32">
        <f t="shared" si="3"/>
        <v>0</v>
      </c>
      <c r="L7" s="32">
        <f t="shared" si="3"/>
        <v>0</v>
      </c>
      <c r="M7" s="32">
        <f t="shared" si="3"/>
        <v>208928</v>
      </c>
      <c r="N7" s="32">
        <f t="shared" ref="N7:N19" si="4">H7+I7+J7+K7+L7+M7</f>
        <v>12120616.999500053</v>
      </c>
      <c r="O7" s="32">
        <f>O8+O9+O10+O11+O12+O13+O14+O15+O16</f>
        <v>3562398.0292901089</v>
      </c>
      <c r="P7" s="32">
        <f t="shared" ref="P7:P70" si="5">N7+O7</f>
        <v>15683015.028790161</v>
      </c>
      <c r="Q7" s="32">
        <f>Q8+Q9+Q10+Q11+Q12+Q13+Q14+Q15+Q16</f>
        <v>-1289855.7891882439</v>
      </c>
      <c r="R7" s="32">
        <f>R8+R9+R10+R11+R12+R13+R14+R15+R16</f>
        <v>15000</v>
      </c>
      <c r="S7" s="32">
        <f>S8+S9+S10+S11+S12+S13+S14+S15+S16</f>
        <v>514318.03691229352</v>
      </c>
      <c r="T7" s="32">
        <f t="shared" ref="T7:T70" si="6">Q7+P7+R7+S7</f>
        <v>14922477.276514212</v>
      </c>
      <c r="U7" s="32">
        <f>U8+U9+U10+U11+U12+U13+U14+U15+U16</f>
        <v>-542944.40008999989</v>
      </c>
      <c r="V7" s="32">
        <f>V8+V9+V10+V11+V12+V13+V14+V15+V16</f>
        <v>31792.299520000004</v>
      </c>
      <c r="W7" s="32">
        <f t="shared" ref="W7:W70" si="7">T7+U7+V7</f>
        <v>14411325.175944213</v>
      </c>
    </row>
    <row r="8" spans="1:23" s="27" customFormat="1" ht="15.5" x14ac:dyDescent="0.35">
      <c r="A8" s="7" t="s">
        <v>17</v>
      </c>
      <c r="B8" s="8"/>
      <c r="C8" s="10"/>
      <c r="D8" s="9"/>
      <c r="E8" s="11">
        <f>E22+E28+E37+E41</f>
        <v>29496.132988934733</v>
      </c>
      <c r="F8" s="11">
        <f t="shared" ref="F8" si="8">F22+F28+F37+F41</f>
        <v>-716.07883779948406</v>
      </c>
      <c r="G8" s="11">
        <f>G22+G28+G37+G41</f>
        <v>280</v>
      </c>
      <c r="H8" s="11">
        <f t="shared" si="2"/>
        <v>29060.054151135249</v>
      </c>
      <c r="I8" s="11">
        <f>I22+I28+I37+I41</f>
        <v>201.282144645214</v>
      </c>
      <c r="J8" s="11">
        <f t="shared" ref="J8:M8" si="9">J22+J28+J37+J41</f>
        <v>50.928569477949196</v>
      </c>
      <c r="K8" s="11">
        <f t="shared" si="9"/>
        <v>0</v>
      </c>
      <c r="L8" s="11">
        <f t="shared" si="9"/>
        <v>0</v>
      </c>
      <c r="M8" s="11">
        <f t="shared" si="9"/>
        <v>0</v>
      </c>
      <c r="N8" s="11">
        <f t="shared" si="4"/>
        <v>29312.264865258414</v>
      </c>
      <c r="O8" s="11">
        <f>O22+O28+O37+O41</f>
        <v>745.9172545628328</v>
      </c>
      <c r="P8" s="11">
        <f t="shared" si="5"/>
        <v>30058.182119821246</v>
      </c>
      <c r="Q8" s="11">
        <f>Q22+Q28+Q37+Q41</f>
        <v>-163.489154786309</v>
      </c>
      <c r="R8" s="11">
        <f>R22+R28+R37+R41</f>
        <v>0</v>
      </c>
      <c r="S8" s="11">
        <f>S22+S28+S37+S41</f>
        <v>41</v>
      </c>
      <c r="T8" s="11">
        <f t="shared" si="6"/>
        <v>29935.692965034938</v>
      </c>
      <c r="U8" s="11">
        <f>U22+U28+U37+U41</f>
        <v>0</v>
      </c>
      <c r="V8" s="11">
        <f>V22+V28+V37+V41</f>
        <v>-3.65118655545947</v>
      </c>
      <c r="W8" s="11">
        <f t="shared" si="7"/>
        <v>29932.041778479477</v>
      </c>
    </row>
    <row r="9" spans="1:23" s="27" customFormat="1" ht="15.5" x14ac:dyDescent="0.35">
      <c r="A9" s="7" t="s">
        <v>18</v>
      </c>
      <c r="B9" s="8"/>
      <c r="C9" s="10"/>
      <c r="D9" s="9"/>
      <c r="E9" s="11">
        <f>E44+E47+E53+E62+E66</f>
        <v>260430.73965645174</v>
      </c>
      <c r="F9" s="11">
        <f t="shared" ref="F9:M9" si="10">F44+F47+F53+F62+F66</f>
        <v>-26264.579282656981</v>
      </c>
      <c r="G9" s="11">
        <f t="shared" si="10"/>
        <v>2887.6705813272101</v>
      </c>
      <c r="H9" s="11">
        <f t="shared" si="2"/>
        <v>237053.83095512196</v>
      </c>
      <c r="I9" s="11">
        <f>I44+I47+I53+I62+I66</f>
        <v>4672.5086489944561</v>
      </c>
      <c r="J9" s="11">
        <f t="shared" si="10"/>
        <v>1482.241881345587</v>
      </c>
      <c r="K9" s="11">
        <f t="shared" si="10"/>
        <v>0</v>
      </c>
      <c r="L9" s="11">
        <f t="shared" si="10"/>
        <v>0</v>
      </c>
      <c r="M9" s="11">
        <f t="shared" si="10"/>
        <v>0</v>
      </c>
      <c r="N9" s="11">
        <f t="shared" si="4"/>
        <v>243208.581485462</v>
      </c>
      <c r="O9" s="11">
        <f>O44+O47+O53+O62+O66</f>
        <v>18961.545924673566</v>
      </c>
      <c r="P9" s="11">
        <f t="shared" si="5"/>
        <v>262170.12741013558</v>
      </c>
      <c r="Q9" s="11">
        <f>Q44+Q47+Q53+Q62+Q66</f>
        <v>-4960.9409184947608</v>
      </c>
      <c r="R9" s="11">
        <f>R44+R47+R53+R62+R66</f>
        <v>287.10602699922333</v>
      </c>
      <c r="S9" s="11">
        <f>S44+S47+S53+S62+S66</f>
        <v>25793.696445198555</v>
      </c>
      <c r="T9" s="11">
        <f t="shared" si="6"/>
        <v>283289.98896383855</v>
      </c>
      <c r="U9" s="11">
        <f>U44+U47+U53+U62+U66</f>
        <v>-313.902589901959</v>
      </c>
      <c r="V9" s="11">
        <f>V44+V47+V53+V62+V66</f>
        <v>11457.279178254988</v>
      </c>
      <c r="W9" s="11">
        <f t="shared" si="7"/>
        <v>294433.36555219162</v>
      </c>
    </row>
    <row r="10" spans="1:23" s="4" customFormat="1" ht="15.5" x14ac:dyDescent="0.35">
      <c r="A10" s="7" t="s">
        <v>19</v>
      </c>
      <c r="B10" s="13"/>
      <c r="C10" s="13"/>
      <c r="D10" s="14"/>
      <c r="E10" s="11">
        <f>E69+E75+E84+E88</f>
        <v>1975225.524620445</v>
      </c>
      <c r="F10" s="11">
        <f t="shared" ref="F10:M10" si="11">F69+F75+F84+F88</f>
        <v>-764867.7969620541</v>
      </c>
      <c r="G10" s="11">
        <f t="shared" si="11"/>
        <v>36333.348809381598</v>
      </c>
      <c r="H10" s="11">
        <f t="shared" si="2"/>
        <v>1246691.0764677725</v>
      </c>
      <c r="I10" s="11">
        <f t="shared" si="11"/>
        <v>49072.214018442239</v>
      </c>
      <c r="J10" s="11">
        <f t="shared" si="11"/>
        <v>12416.290900914975</v>
      </c>
      <c r="K10" s="11">
        <f t="shared" si="11"/>
        <v>0</v>
      </c>
      <c r="L10" s="11">
        <f t="shared" si="11"/>
        <v>0</v>
      </c>
      <c r="M10" s="11">
        <f t="shared" si="11"/>
        <v>0</v>
      </c>
      <c r="N10" s="11">
        <f>H10+I10+J10+K10+L10+M10</f>
        <v>1308179.5813871296</v>
      </c>
      <c r="O10" s="11">
        <f>O69+O75+O84+O88</f>
        <v>338889.66491149412</v>
      </c>
      <c r="P10" s="11">
        <f t="shared" si="5"/>
        <v>1647069.2462986237</v>
      </c>
      <c r="Q10" s="11">
        <f>Q69+Q75+Q84+Q88</f>
        <v>-50724.198595257854</v>
      </c>
      <c r="R10" s="11">
        <f>R69+R75+R84+R88</f>
        <v>2676.0918714824497</v>
      </c>
      <c r="S10" s="11">
        <f>S69+S75+S84+S88</f>
        <v>70060.526251575066</v>
      </c>
      <c r="T10" s="11">
        <f t="shared" si="6"/>
        <v>1669081.6658264233</v>
      </c>
      <c r="U10" s="11">
        <f>U69+U75+U84+U88</f>
        <v>-156215.260479722</v>
      </c>
      <c r="V10" s="11">
        <f>V69+V75+V84+V88</f>
        <v>1794.615525237793</v>
      </c>
      <c r="W10" s="11">
        <f t="shared" si="7"/>
        <v>1514661.0208719391</v>
      </c>
    </row>
    <row r="11" spans="1:23" s="4" customFormat="1" ht="15.5" x14ac:dyDescent="0.35">
      <c r="A11" s="7" t="s">
        <v>20</v>
      </c>
      <c r="B11" s="30"/>
      <c r="C11" s="30"/>
      <c r="D11" s="30"/>
      <c r="E11" s="11">
        <f>E91+E97+E106+E110</f>
        <v>928792.15911856957</v>
      </c>
      <c r="F11" s="11">
        <f t="shared" ref="F11:M11" si="12">F91+F97+F106+F110</f>
        <v>-28052.881265610129</v>
      </c>
      <c r="G11" s="11">
        <f t="shared" si="12"/>
        <v>10962.717406112301</v>
      </c>
      <c r="H11" s="11">
        <f t="shared" si="2"/>
        <v>911701.99525907182</v>
      </c>
      <c r="I11" s="11">
        <f t="shared" si="12"/>
        <v>103902.84947658281</v>
      </c>
      <c r="J11" s="11">
        <f t="shared" si="12"/>
        <v>26289.582207364769</v>
      </c>
      <c r="K11" s="11">
        <f t="shared" si="12"/>
        <v>0</v>
      </c>
      <c r="L11" s="11">
        <f t="shared" si="12"/>
        <v>0</v>
      </c>
      <c r="M11" s="11">
        <f t="shared" si="12"/>
        <v>208928</v>
      </c>
      <c r="N11" s="11">
        <f t="shared" si="4"/>
        <v>1250822.4269430195</v>
      </c>
      <c r="O11" s="11">
        <f>O91+O97+O106+O110</f>
        <v>384938.18714441755</v>
      </c>
      <c r="P11" s="11">
        <f t="shared" si="5"/>
        <v>1635760.614087437</v>
      </c>
      <c r="Q11" s="11">
        <f>Q91+Q97+Q106+Q110</f>
        <v>-656893.91402441671</v>
      </c>
      <c r="R11" s="11">
        <f>R91+R97+R106+R110</f>
        <v>0</v>
      </c>
      <c r="S11" s="11">
        <f>S91+S97+S106+S110</f>
        <v>21145.350689545303</v>
      </c>
      <c r="T11" s="11">
        <f t="shared" si="6"/>
        <v>1000012.0507525656</v>
      </c>
      <c r="U11" s="11">
        <f>U91+U97+U106+U110</f>
        <v>0</v>
      </c>
      <c r="V11" s="11">
        <f>V91+V97+V106+V110</f>
        <v>-68868.425674438156</v>
      </c>
      <c r="W11" s="11">
        <f t="shared" si="7"/>
        <v>931143.62507812749</v>
      </c>
    </row>
    <row r="12" spans="1:23" s="4" customFormat="1" ht="15.5" x14ac:dyDescent="0.35">
      <c r="A12" s="7" t="s">
        <v>21</v>
      </c>
      <c r="B12" s="31"/>
      <c r="C12" s="31"/>
      <c r="D12" s="31"/>
      <c r="E12" s="11">
        <f>E113+E119+E130+E131+E132+E134</f>
        <v>6274585.2938122582</v>
      </c>
      <c r="F12" s="11">
        <f t="shared" ref="F12:M12" si="13">F113+F119+F130+F131+F132+F134</f>
        <v>-661761.42932880367</v>
      </c>
      <c r="G12" s="11">
        <f t="shared" si="13"/>
        <v>98079.985774702698</v>
      </c>
      <c r="H12" s="11">
        <f t="shared" si="2"/>
        <v>5710903.8502581567</v>
      </c>
      <c r="I12" s="11">
        <f t="shared" si="13"/>
        <v>197939.82231580687</v>
      </c>
      <c r="J12" s="11">
        <f t="shared" si="13"/>
        <v>50082.892404749538</v>
      </c>
      <c r="K12" s="11">
        <f t="shared" si="13"/>
        <v>0</v>
      </c>
      <c r="L12" s="11">
        <f t="shared" si="13"/>
        <v>0</v>
      </c>
      <c r="M12" s="11">
        <f t="shared" si="13"/>
        <v>0</v>
      </c>
      <c r="N12" s="11">
        <f t="shared" si="4"/>
        <v>5958926.5649787132</v>
      </c>
      <c r="O12" s="11">
        <f>O113+O119+O130+O131+O132+O134</f>
        <v>2204097.0440621721</v>
      </c>
      <c r="P12" s="11">
        <f t="shared" si="5"/>
        <v>8163023.6090408852</v>
      </c>
      <c r="Q12" s="11">
        <f>Q113+Q119+Q130+Q131+Q132+Q134</f>
        <v>-348624.38707849942</v>
      </c>
      <c r="R12" s="11">
        <f>R113+R119+R130+R131+R132+R134</f>
        <v>1783.3239673838141</v>
      </c>
      <c r="S12" s="11">
        <f>S113+S119+S130+S131+S132+S134</f>
        <v>203440.87679202168</v>
      </c>
      <c r="T12" s="11">
        <f t="shared" si="6"/>
        <v>8019623.422721792</v>
      </c>
      <c r="U12" s="11">
        <f>U113+U119+U130+U131+U132+U134</f>
        <v>-149591.767560051</v>
      </c>
      <c r="V12" s="11">
        <f>V113+V119+V130+V131+V132+V134</f>
        <v>78693.907430518215</v>
      </c>
      <c r="W12" s="11">
        <f t="shared" si="7"/>
        <v>7948725.5625922596</v>
      </c>
    </row>
    <row r="13" spans="1:23" s="4" customFormat="1" ht="15.5" x14ac:dyDescent="0.35">
      <c r="A13" s="7" t="s">
        <v>3</v>
      </c>
      <c r="B13" s="31"/>
      <c r="C13" s="31"/>
      <c r="D13" s="31"/>
      <c r="E13" s="11">
        <f>E137+E143+E152+E156</f>
        <v>1602086.2403367138</v>
      </c>
      <c r="F13" s="11">
        <f t="shared" ref="F13:M13" si="14">F137+F143+F152+F156</f>
        <v>-212000.31325022568</v>
      </c>
      <c r="G13" s="11">
        <f t="shared" si="14"/>
        <v>21237.55995196</v>
      </c>
      <c r="H13" s="11">
        <f t="shared" si="2"/>
        <v>1411323.4870384482</v>
      </c>
      <c r="I13" s="11">
        <f>I137+I143+I152+I156</f>
        <v>27061.70549484366</v>
      </c>
      <c r="J13" s="11">
        <f t="shared" si="14"/>
        <v>6847.1744024549334</v>
      </c>
      <c r="K13" s="11">
        <f t="shared" si="14"/>
        <v>0</v>
      </c>
      <c r="L13" s="11">
        <f t="shared" si="14"/>
        <v>0</v>
      </c>
      <c r="M13" s="11">
        <f t="shared" si="14"/>
        <v>0</v>
      </c>
      <c r="N13" s="11">
        <f t="shared" si="4"/>
        <v>1445232.3669357467</v>
      </c>
      <c r="O13" s="11">
        <f>O137+O143+O152+O156</f>
        <v>318782.95429153892</v>
      </c>
      <c r="P13" s="11">
        <f t="shared" si="5"/>
        <v>1764015.3212272855</v>
      </c>
      <c r="Q13" s="11">
        <f>Q137+Q143+Q152+Q156</f>
        <v>-25221.395645731802</v>
      </c>
      <c r="R13" s="11">
        <f>R137+R143+R152+R156</f>
        <v>798.16714173156765</v>
      </c>
      <c r="S13" s="11">
        <f>S137+S143+S152+S156</f>
        <v>65936.190916425461</v>
      </c>
      <c r="T13" s="11">
        <f t="shared" si="6"/>
        <v>1805528.2836397109</v>
      </c>
      <c r="U13" s="11">
        <f>U137+U143+U152+U156</f>
        <v>-226485.66276269074</v>
      </c>
      <c r="V13" s="11">
        <f>V137+V143+V152+V156</f>
        <v>309.86574690620944</v>
      </c>
      <c r="W13" s="11">
        <f t="shared" si="7"/>
        <v>1579352.4866239263</v>
      </c>
    </row>
    <row r="14" spans="1:23" s="4" customFormat="1" ht="15.5" x14ac:dyDescent="0.35">
      <c r="A14" s="7" t="s">
        <v>22</v>
      </c>
      <c r="B14" s="31"/>
      <c r="C14" s="31"/>
      <c r="D14" s="31"/>
      <c r="E14" s="11">
        <f>E159+E165+E174+E178</f>
        <v>150442.72678874506</v>
      </c>
      <c r="F14" s="11">
        <f t="shared" ref="F14:M14" si="15">F159+F165+F174+F178</f>
        <v>-28169.67018846302</v>
      </c>
      <c r="G14" s="11">
        <f t="shared" si="15"/>
        <v>2115.0989486275198</v>
      </c>
      <c r="H14" s="11">
        <f t="shared" si="2"/>
        <v>124388.15554890956</v>
      </c>
      <c r="I14" s="11">
        <f t="shared" si="15"/>
        <v>3353.5706675476163</v>
      </c>
      <c r="J14" s="11">
        <f t="shared" si="15"/>
        <v>848.52313672658465</v>
      </c>
      <c r="K14" s="11">
        <f t="shared" si="15"/>
        <v>0</v>
      </c>
      <c r="L14" s="11">
        <f t="shared" si="15"/>
        <v>0</v>
      </c>
      <c r="M14" s="11">
        <f t="shared" si="15"/>
        <v>0</v>
      </c>
      <c r="N14" s="11">
        <f t="shared" si="4"/>
        <v>128590.24935318375</v>
      </c>
      <c r="O14" s="11">
        <f>O159+O165+O174+O178</f>
        <v>23820.951868862092</v>
      </c>
      <c r="P14" s="11">
        <f t="shared" si="5"/>
        <v>152411.20122204584</v>
      </c>
      <c r="Q14" s="11">
        <f>Q159+Q165+Q174+Q178</f>
        <v>-10770.623148817442</v>
      </c>
      <c r="R14" s="11">
        <f>R159+R165+R174+R178</f>
        <v>1981.7846834516765</v>
      </c>
      <c r="S14" s="11">
        <f>S159+S165+S174+S178</f>
        <v>14161.864768454217</v>
      </c>
      <c r="T14" s="11">
        <f t="shared" si="6"/>
        <v>157784.22752513428</v>
      </c>
      <c r="U14" s="11">
        <f>U159+U165+U174+U178</f>
        <v>-2166.7512565495499</v>
      </c>
      <c r="V14" s="11">
        <f>V159+V165+V174+V178</f>
        <v>1927.3756794134492</v>
      </c>
      <c r="W14" s="11">
        <f t="shared" si="7"/>
        <v>157544.85194799816</v>
      </c>
    </row>
    <row r="15" spans="1:23" s="4" customFormat="1" ht="15.5" x14ac:dyDescent="0.35">
      <c r="A15" s="7" t="s">
        <v>23</v>
      </c>
      <c r="B15" s="13"/>
      <c r="C15" s="13"/>
      <c r="D15" s="14"/>
      <c r="E15" s="11">
        <f>E181+E187+E196+E200</f>
        <v>363722.47915512195</v>
      </c>
      <c r="F15" s="11">
        <f t="shared" ref="F15:M15" si="16">F181+F187+F196+F200</f>
        <v>-68105.286728688268</v>
      </c>
      <c r="G15" s="11">
        <f t="shared" si="16"/>
        <v>5113.6353174209198</v>
      </c>
      <c r="H15" s="11">
        <f t="shared" si="2"/>
        <v>300730.82774385461</v>
      </c>
      <c r="I15" s="11">
        <f t="shared" si="16"/>
        <v>8108.8365911728879</v>
      </c>
      <c r="J15" s="11">
        <f t="shared" si="16"/>
        <v>2051.7043299931097</v>
      </c>
      <c r="K15" s="11">
        <f t="shared" si="16"/>
        <v>0</v>
      </c>
      <c r="L15" s="11">
        <f t="shared" si="16"/>
        <v>0</v>
      </c>
      <c r="M15" s="11">
        <f t="shared" si="16"/>
        <v>0</v>
      </c>
      <c r="N15" s="11">
        <f t="shared" si="4"/>
        <v>310891.36866502062</v>
      </c>
      <c r="O15" s="11">
        <f>O181+O187+O196+O200</f>
        <v>57598.37060241538</v>
      </c>
      <c r="P15" s="11">
        <f t="shared" si="5"/>
        <v>368489.73926743597</v>
      </c>
      <c r="Q15" s="11">
        <f>Q181+Q187+Q196+Q200</f>
        <v>-26043.054331320294</v>
      </c>
      <c r="R15" s="11">
        <f>R181+R187+R196+R200</f>
        <v>4791.8978754518103</v>
      </c>
      <c r="S15" s="11">
        <f>S181+S187+S196+S200</f>
        <v>34242.978191856797</v>
      </c>
      <c r="T15" s="11">
        <f t="shared" si="6"/>
        <v>381481.56100342434</v>
      </c>
      <c r="U15" s="11">
        <f>U181+U187+U196+U200</f>
        <v>-5239.1416835498403</v>
      </c>
      <c r="V15" s="11">
        <f>V181+V187+V196+V200</f>
        <v>4660.3384820256124</v>
      </c>
      <c r="W15" s="11">
        <f t="shared" si="7"/>
        <v>380902.75780190009</v>
      </c>
    </row>
    <row r="16" spans="1:23" s="4" customFormat="1" ht="15.5" x14ac:dyDescent="0.35">
      <c r="A16" s="7" t="s">
        <v>24</v>
      </c>
      <c r="B16" s="14"/>
      <c r="C16" s="14"/>
      <c r="D16" s="14"/>
      <c r="E16" s="11">
        <f>E203+E209+E218+E222</f>
        <v>1470320.6685344391</v>
      </c>
      <c r="F16" s="11">
        <f t="shared" ref="F16:M16" si="17">F203+F209+F218+F222</f>
        <v>-107907.25495569875</v>
      </c>
      <c r="G16" s="11">
        <f t="shared" si="17"/>
        <v>22990.148498839899</v>
      </c>
      <c r="H16" s="11">
        <f t="shared" si="2"/>
        <v>1385403.5620775803</v>
      </c>
      <c r="I16" s="11">
        <f>I203+I209+I218+I222</f>
        <v>47924.210641964462</v>
      </c>
      <c r="J16" s="11">
        <f t="shared" si="17"/>
        <v>12125.822166974765</v>
      </c>
      <c r="K16" s="11">
        <f t="shared" si="17"/>
        <v>0</v>
      </c>
      <c r="L16" s="11">
        <f t="shared" si="17"/>
        <v>0</v>
      </c>
      <c r="M16" s="11">
        <f t="shared" si="17"/>
        <v>0</v>
      </c>
      <c r="N16" s="11">
        <f>H16+I16+J16+K16+L16+M16</f>
        <v>1445453.5948865195</v>
      </c>
      <c r="O16" s="11">
        <f>O203+O209+O218+O222</f>
        <v>214563.39322997234</v>
      </c>
      <c r="P16" s="11">
        <f t="shared" si="5"/>
        <v>1660016.9881164918</v>
      </c>
      <c r="Q16" s="11">
        <f>Q203+Q209+Q218+Q222</f>
        <v>-166453.78629091947</v>
      </c>
      <c r="R16" s="11">
        <f>R203+R209+R218+R222</f>
        <v>2681.628433499458</v>
      </c>
      <c r="S16" s="11">
        <f>S203+S209+S218+S222</f>
        <v>79495.552857216375</v>
      </c>
      <c r="T16" s="11">
        <f t="shared" si="6"/>
        <v>1575740.3831162883</v>
      </c>
      <c r="U16" s="11">
        <f>U203+U209+U218+U222</f>
        <v>-2931.91375753491</v>
      </c>
      <c r="V16" s="11">
        <f>V203+V209+V218+V222</f>
        <v>1820.9943386373529</v>
      </c>
      <c r="W16" s="11">
        <f t="shared" si="7"/>
        <v>1574629.4636973909</v>
      </c>
    </row>
    <row r="17" spans="1:23" s="4" customFormat="1" ht="15.5" x14ac:dyDescent="0.35">
      <c r="A17" s="7" t="s">
        <v>11</v>
      </c>
      <c r="B17" s="19"/>
      <c r="C17" s="19"/>
      <c r="D17" s="19"/>
      <c r="E17" s="41">
        <f>E225+E226+E227</f>
        <v>661634</v>
      </c>
      <c r="F17" s="41">
        <f t="shared" ref="F17" si="18">F225+F226+F227</f>
        <v>0</v>
      </c>
      <c r="G17" s="41">
        <f>G225+G226+G227</f>
        <v>0</v>
      </c>
      <c r="H17" s="41">
        <f t="shared" si="2"/>
        <v>661634</v>
      </c>
      <c r="I17" s="41">
        <f>I225+I226+I227</f>
        <v>0</v>
      </c>
      <c r="J17" s="41">
        <f t="shared" ref="J17:M17" si="19">J225+J226+J227</f>
        <v>0</v>
      </c>
      <c r="K17" s="41">
        <f t="shared" si="19"/>
        <v>0</v>
      </c>
      <c r="L17" s="41">
        <f t="shared" si="19"/>
        <v>0</v>
      </c>
      <c r="M17" s="41">
        <f t="shared" si="19"/>
        <v>0</v>
      </c>
      <c r="N17" s="41">
        <f t="shared" si="4"/>
        <v>661634</v>
      </c>
      <c r="O17" s="41">
        <f>O225+O226+O227</f>
        <v>0</v>
      </c>
      <c r="P17" s="41">
        <f t="shared" si="5"/>
        <v>661634</v>
      </c>
      <c r="Q17" s="41">
        <f>Q225+Q226+Q227</f>
        <v>0</v>
      </c>
      <c r="R17" s="41">
        <f>R225+R226+R227</f>
        <v>0</v>
      </c>
      <c r="S17" s="41">
        <f>S225+S226+S227</f>
        <v>0</v>
      </c>
      <c r="T17" s="41">
        <f t="shared" si="6"/>
        <v>661634</v>
      </c>
      <c r="U17" s="41">
        <f>U225+U226+U227</f>
        <v>0</v>
      </c>
      <c r="V17" s="41">
        <f>V225+V226+V227</f>
        <v>0</v>
      </c>
      <c r="W17" s="41">
        <f t="shared" si="7"/>
        <v>661634</v>
      </c>
    </row>
    <row r="18" spans="1:23" s="4" customFormat="1" ht="17" x14ac:dyDescent="0.4">
      <c r="A18" s="33" t="s">
        <v>25</v>
      </c>
      <c r="B18" s="13"/>
      <c r="C18" s="13"/>
      <c r="D18" s="14"/>
      <c r="E18" s="55">
        <f>E59+E81+E125+E129+E149+E171+E193+E215+E228</f>
        <v>243000.00000000009</v>
      </c>
      <c r="F18" s="55">
        <f t="shared" ref="F18" si="20">F59+F81+F125+F129+F149+F171+F193+F215+F228</f>
        <v>0</v>
      </c>
      <c r="G18" s="55">
        <f>G59+G81+G125+G129+G149+G171+G193+G215+G228</f>
        <v>0</v>
      </c>
      <c r="H18" s="55">
        <f t="shared" si="2"/>
        <v>243000.00000000009</v>
      </c>
      <c r="I18" s="55">
        <f>I59+I81+I125+I129+I149+I171+I193+I215+I228+I103+I34</f>
        <v>0</v>
      </c>
      <c r="J18" s="55">
        <f t="shared" ref="J18:M18" si="21">J59+J81+J125+J129+J149+J171+J193+J215+J228+J103+J34</f>
        <v>5496.9183296162646</v>
      </c>
      <c r="K18" s="55">
        <f t="shared" si="21"/>
        <v>0</v>
      </c>
      <c r="L18" s="55">
        <f t="shared" si="21"/>
        <v>0</v>
      </c>
      <c r="M18" s="55">
        <f t="shared" si="21"/>
        <v>0</v>
      </c>
      <c r="N18" s="55">
        <f>H18+I18+J18+K18+L18+M18</f>
        <v>248496.91832961634</v>
      </c>
      <c r="O18" s="55">
        <f>O59+O81+O125+O129+O149+O171+O193+O215+O228</f>
        <v>0</v>
      </c>
      <c r="P18" s="55">
        <f t="shared" si="5"/>
        <v>248496.91832961634</v>
      </c>
      <c r="Q18" s="55">
        <f>Q59+Q81+Q125+Q129+Q149+Q171+Q193+Q215+Q228</f>
        <v>0</v>
      </c>
      <c r="R18" s="55">
        <f>R59+R81+R125+R129+R149+R171+R193+R215+R228</f>
        <v>0</v>
      </c>
      <c r="S18" s="55">
        <f>S59+S81+S125+S129+S149+S171+S193+S215+S228</f>
        <v>0</v>
      </c>
      <c r="T18" s="55">
        <f t="shared" si="6"/>
        <v>248496.91832961634</v>
      </c>
      <c r="U18" s="55">
        <f>U59+U81+U125+U129+U149+U171+U193+U215+U228</f>
        <v>0</v>
      </c>
      <c r="V18" s="55">
        <f>V59+V81+V125+V129+V149+V171+V193+V215+V228</f>
        <v>0</v>
      </c>
      <c r="W18" s="55">
        <f t="shared" si="7"/>
        <v>248496.91832961634</v>
      </c>
    </row>
    <row r="19" spans="1:23" s="4" customFormat="1" x14ac:dyDescent="0.3">
      <c r="A19" s="56" t="s">
        <v>26</v>
      </c>
      <c r="B19" s="6"/>
      <c r="C19" s="20"/>
      <c r="D19" s="19"/>
      <c r="E19" s="18">
        <f>E228</f>
        <v>26000</v>
      </c>
      <c r="F19" s="18">
        <v>0</v>
      </c>
      <c r="G19" s="18">
        <v>0</v>
      </c>
      <c r="H19" s="18">
        <f>E19+F19+G19</f>
        <v>26000</v>
      </c>
      <c r="I19" s="18">
        <f>I228</f>
        <v>0</v>
      </c>
      <c r="J19" s="18">
        <f t="shared" ref="J19:M19" si="22">J228</f>
        <v>0</v>
      </c>
      <c r="K19" s="18">
        <f t="shared" si="22"/>
        <v>0</v>
      </c>
      <c r="L19" s="18">
        <f t="shared" si="22"/>
        <v>0</v>
      </c>
      <c r="M19" s="18">
        <f t="shared" si="22"/>
        <v>0</v>
      </c>
      <c r="N19" s="18">
        <f t="shared" si="4"/>
        <v>26000</v>
      </c>
      <c r="O19" s="18">
        <f>O228</f>
        <v>0</v>
      </c>
      <c r="P19" s="18">
        <f t="shared" si="5"/>
        <v>26000</v>
      </c>
      <c r="Q19" s="18">
        <f>Q228</f>
        <v>0</v>
      </c>
      <c r="R19" s="18">
        <f>R228</f>
        <v>0</v>
      </c>
      <c r="S19" s="18">
        <f>S228</f>
        <v>0</v>
      </c>
      <c r="T19" s="18">
        <f t="shared" si="6"/>
        <v>26000</v>
      </c>
      <c r="U19" s="18">
        <f>U228</f>
        <v>0</v>
      </c>
      <c r="V19" s="18">
        <f>V228</f>
        <v>0</v>
      </c>
      <c r="W19" s="18">
        <f t="shared" si="7"/>
        <v>26000</v>
      </c>
    </row>
    <row r="20" spans="1:23" s="4" customFormat="1" x14ac:dyDescent="0.3">
      <c r="A20" s="17"/>
      <c r="B20" s="14"/>
      <c r="C20" s="14"/>
      <c r="D20" s="14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>
        <f t="shared" si="5"/>
        <v>0</v>
      </c>
      <c r="Q20" s="18"/>
      <c r="T20" s="18">
        <f t="shared" si="6"/>
        <v>0</v>
      </c>
      <c r="W20" s="18">
        <f t="shared" si="7"/>
        <v>0</v>
      </c>
    </row>
    <row r="21" spans="1:23" s="4" customFormat="1" ht="15.5" x14ac:dyDescent="0.35">
      <c r="A21" s="7" t="s">
        <v>17</v>
      </c>
      <c r="B21" s="14"/>
      <c r="C21" s="34"/>
      <c r="D21" s="14"/>
      <c r="E21" s="41">
        <f>E22+E28+E37+E41</f>
        <v>29496.132988934733</v>
      </c>
      <c r="F21" s="41">
        <f t="shared" ref="F21:G21" si="23">F22+F28+F37+F41</f>
        <v>-716.07883779948406</v>
      </c>
      <c r="G21" s="41">
        <f t="shared" si="23"/>
        <v>280</v>
      </c>
      <c r="H21" s="41">
        <f>E21+F21+G21</f>
        <v>29060.054151135249</v>
      </c>
      <c r="I21" s="41">
        <f>I22+I28+I37+I41+I34</f>
        <v>201.282144645214</v>
      </c>
      <c r="J21" s="41">
        <f>J22+J28+J37+J41+J34</f>
        <v>53.928569477949196</v>
      </c>
      <c r="K21" s="41">
        <f>K22+K28+K37+K41+K34</f>
        <v>0</v>
      </c>
      <c r="L21" s="41">
        <f t="shared" ref="L21" si="24">L22+L28+L37+L41+L34</f>
        <v>0</v>
      </c>
      <c r="M21" s="41">
        <f>M22+M28+M37+M41+M34</f>
        <v>0</v>
      </c>
      <c r="N21" s="41">
        <f>H21+I21+J21+K21+L21</f>
        <v>29315.264865258414</v>
      </c>
      <c r="O21" s="41">
        <f>O22+O28+O37+O41</f>
        <v>745.9172545628328</v>
      </c>
      <c r="P21" s="41">
        <f t="shared" si="5"/>
        <v>30061.182119821246</v>
      </c>
      <c r="Q21" s="41">
        <f>Q22+Q28+Q37+Q41</f>
        <v>-163.489154786309</v>
      </c>
      <c r="R21" s="41">
        <f t="shared" ref="R21:S21" si="25">R22+R28+R37+R41</f>
        <v>0</v>
      </c>
      <c r="S21" s="41">
        <f t="shared" si="25"/>
        <v>41</v>
      </c>
      <c r="T21" s="41">
        <f t="shared" si="6"/>
        <v>29938.692965034938</v>
      </c>
      <c r="U21" s="41">
        <f t="shared" ref="U21:V21" si="26">U22+U28+U37+U41</f>
        <v>0</v>
      </c>
      <c r="V21" s="41">
        <f t="shared" si="26"/>
        <v>-3.65118655545947</v>
      </c>
      <c r="W21" s="41">
        <f t="shared" si="7"/>
        <v>29935.041778479477</v>
      </c>
    </row>
    <row r="22" spans="1:23" s="4" customFormat="1" x14ac:dyDescent="0.3">
      <c r="A22" s="16" t="s">
        <v>4</v>
      </c>
      <c r="B22" s="19"/>
      <c r="C22" s="19"/>
      <c r="D22" s="19"/>
      <c r="E22" s="15">
        <f>E23</f>
        <v>16757.641171853633</v>
      </c>
      <c r="F22" s="15">
        <f t="shared" ref="F22:L22" si="27">F23</f>
        <v>-602.01681016640305</v>
      </c>
      <c r="G22" s="15">
        <f t="shared" si="27"/>
        <v>0</v>
      </c>
      <c r="H22" s="15">
        <f>E22+F22+G22</f>
        <v>16155.624361687231</v>
      </c>
      <c r="I22" s="15">
        <f t="shared" si="27"/>
        <v>201.282144645214</v>
      </c>
      <c r="J22" s="15">
        <f>J23</f>
        <v>26.1444176414374</v>
      </c>
      <c r="K22" s="15">
        <f t="shared" si="27"/>
        <v>0</v>
      </c>
      <c r="L22" s="15">
        <f t="shared" si="27"/>
        <v>0</v>
      </c>
      <c r="M22" s="15"/>
      <c r="N22" s="15">
        <f t="shared" ref="N22:N35" si="28">H22+I22+J22+K22+L22</f>
        <v>16383.050923973882</v>
      </c>
      <c r="O22" s="15">
        <f>O23+O24+O25+O26</f>
        <v>591.9172545628328</v>
      </c>
      <c r="P22" s="15">
        <f t="shared" si="5"/>
        <v>16974.968178536714</v>
      </c>
      <c r="Q22" s="15">
        <f>Q23+Q24+Q25+Q26</f>
        <v>-163.489154786309</v>
      </c>
      <c r="R22" s="15">
        <f t="shared" ref="R22:S22" si="29">R23+R24+R25+R26</f>
        <v>0</v>
      </c>
      <c r="S22" s="15">
        <f t="shared" si="29"/>
        <v>0</v>
      </c>
      <c r="T22" s="15">
        <f t="shared" si="6"/>
        <v>16811.479023750406</v>
      </c>
      <c r="U22" s="15">
        <f t="shared" ref="U22:V22" si="30">U23+U24+U25+U26</f>
        <v>0</v>
      </c>
      <c r="V22" s="15">
        <f t="shared" si="30"/>
        <v>0</v>
      </c>
      <c r="W22" s="15">
        <f t="shared" si="7"/>
        <v>16811.479023750406</v>
      </c>
    </row>
    <row r="23" spans="1:23" s="4" customFormat="1" x14ac:dyDescent="0.3">
      <c r="A23" s="17" t="s">
        <v>5</v>
      </c>
      <c r="B23" s="14">
        <v>20</v>
      </c>
      <c r="C23" s="14">
        <v>50</v>
      </c>
      <c r="D23" s="14"/>
      <c r="E23" s="18">
        <v>16757.641171853633</v>
      </c>
      <c r="F23" s="18">
        <v>-602.01681016640305</v>
      </c>
      <c r="G23" s="18">
        <v>0</v>
      </c>
      <c r="H23" s="18">
        <f t="shared" ref="H23:H111" si="31">E23+F23+G23</f>
        <v>16155.624361687231</v>
      </c>
      <c r="I23" s="18">
        <v>201.282144645214</v>
      </c>
      <c r="J23" s="18">
        <v>26.1444176414374</v>
      </c>
      <c r="K23" s="18"/>
      <c r="L23" s="18"/>
      <c r="M23" s="18"/>
      <c r="N23" s="18">
        <f t="shared" si="28"/>
        <v>16383.050923973882</v>
      </c>
      <c r="O23" s="18">
        <v>7.9172545628328246</v>
      </c>
      <c r="P23" s="18">
        <f t="shared" si="5"/>
        <v>16390.968178536714</v>
      </c>
      <c r="Q23" s="18">
        <v>-163.489154786309</v>
      </c>
      <c r="T23" s="18">
        <f t="shared" si="6"/>
        <v>16227.479023750404</v>
      </c>
      <c r="W23" s="18">
        <f t="shared" si="7"/>
        <v>16227.479023750404</v>
      </c>
    </row>
    <row r="24" spans="1:23" s="4" customFormat="1" x14ac:dyDescent="0.3">
      <c r="A24" s="17" t="s">
        <v>50</v>
      </c>
      <c r="B24" s="14">
        <v>20</v>
      </c>
      <c r="C24" s="14">
        <v>50</v>
      </c>
      <c r="D24" s="14" t="s">
        <v>51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>
        <v>154</v>
      </c>
      <c r="P24" s="18">
        <f t="shared" si="5"/>
        <v>154</v>
      </c>
      <c r="Q24" s="18"/>
      <c r="T24" s="18">
        <f t="shared" si="6"/>
        <v>154</v>
      </c>
      <c r="W24" s="18">
        <f t="shared" si="7"/>
        <v>154</v>
      </c>
    </row>
    <row r="25" spans="1:23" s="4" customFormat="1" x14ac:dyDescent="0.3">
      <c r="A25" s="17" t="s">
        <v>52</v>
      </c>
      <c r="B25" s="14">
        <v>20</v>
      </c>
      <c r="C25" s="14">
        <v>50</v>
      </c>
      <c r="D25" s="14" t="s">
        <v>53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>
        <v>134</v>
      </c>
      <c r="P25" s="18">
        <f t="shared" si="5"/>
        <v>134</v>
      </c>
      <c r="Q25" s="18"/>
      <c r="T25" s="18">
        <f t="shared" si="6"/>
        <v>134</v>
      </c>
      <c r="W25" s="18">
        <f t="shared" si="7"/>
        <v>134</v>
      </c>
    </row>
    <row r="26" spans="1:23" s="4" customFormat="1" x14ac:dyDescent="0.3">
      <c r="A26" s="17" t="s">
        <v>54</v>
      </c>
      <c r="B26" s="14">
        <v>20</v>
      </c>
      <c r="C26" s="14">
        <v>50</v>
      </c>
      <c r="D26" s="14" t="s">
        <v>55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>
        <v>296</v>
      </c>
      <c r="P26" s="18">
        <f t="shared" si="5"/>
        <v>296</v>
      </c>
      <c r="Q26" s="18"/>
      <c r="T26" s="18">
        <f t="shared" si="6"/>
        <v>296</v>
      </c>
      <c r="W26" s="18">
        <f t="shared" si="7"/>
        <v>296</v>
      </c>
    </row>
    <row r="27" spans="1:23" s="4" customFormat="1" x14ac:dyDescent="0.3">
      <c r="A27" s="17"/>
      <c r="B27" s="14"/>
      <c r="C27" s="14"/>
      <c r="D27" s="14"/>
      <c r="E27" s="18">
        <v>0</v>
      </c>
      <c r="F27" s="18"/>
      <c r="G27" s="18"/>
      <c r="H27" s="18">
        <f t="shared" si="31"/>
        <v>0</v>
      </c>
      <c r="I27" s="18"/>
      <c r="J27" s="18"/>
      <c r="K27" s="18"/>
      <c r="L27" s="18"/>
      <c r="M27" s="18"/>
      <c r="N27" s="18">
        <f t="shared" si="28"/>
        <v>0</v>
      </c>
      <c r="O27" s="18"/>
      <c r="P27" s="18">
        <f t="shared" si="5"/>
        <v>0</v>
      </c>
      <c r="Q27" s="18"/>
      <c r="T27" s="18">
        <f t="shared" si="6"/>
        <v>0</v>
      </c>
      <c r="W27" s="18">
        <f t="shared" si="7"/>
        <v>0</v>
      </c>
    </row>
    <row r="28" spans="1:23" s="4" customFormat="1" x14ac:dyDescent="0.3">
      <c r="A28" s="22" t="s">
        <v>13</v>
      </c>
      <c r="B28" s="19"/>
      <c r="C28" s="35"/>
      <c r="D28" s="19"/>
      <c r="E28" s="15">
        <f>E29+E30+E31</f>
        <v>2621.7305126104798</v>
      </c>
      <c r="F28" s="15">
        <f t="shared" ref="F28:M28" si="32">F29+F30+F31</f>
        <v>-114.062027633081</v>
      </c>
      <c r="G28" s="15">
        <f t="shared" si="32"/>
        <v>280</v>
      </c>
      <c r="H28" s="15">
        <f>E28+F28+G28</f>
        <v>2787.6684849773987</v>
      </c>
      <c r="I28" s="15">
        <f t="shared" si="32"/>
        <v>0</v>
      </c>
      <c r="J28" s="15">
        <f>J29+J30+J31</f>
        <v>24.7841518365118</v>
      </c>
      <c r="K28" s="15">
        <f t="shared" si="32"/>
        <v>0</v>
      </c>
      <c r="L28" s="15">
        <f t="shared" si="32"/>
        <v>0</v>
      </c>
      <c r="M28" s="15">
        <f t="shared" si="32"/>
        <v>0</v>
      </c>
      <c r="N28" s="15">
        <f>H28+I28+J28+K28+L28</f>
        <v>2812.4526368139104</v>
      </c>
      <c r="O28" s="15">
        <f>O29+O30+O31+O32</f>
        <v>154</v>
      </c>
      <c r="P28" s="15">
        <f t="shared" si="5"/>
        <v>2966.4526368139104</v>
      </c>
      <c r="Q28" s="15">
        <f>Q29+Q30+Q31+Q32</f>
        <v>0</v>
      </c>
      <c r="R28" s="15">
        <f t="shared" ref="R28:S28" si="33">R29+R30+R31+R32</f>
        <v>0</v>
      </c>
      <c r="S28" s="15">
        <f t="shared" si="33"/>
        <v>41</v>
      </c>
      <c r="T28" s="15">
        <f t="shared" si="6"/>
        <v>3007.4526368139104</v>
      </c>
      <c r="U28" s="15">
        <f t="shared" ref="U28:V28" si="34">U29+U30+U31+U32</f>
        <v>0</v>
      </c>
      <c r="V28" s="15">
        <f t="shared" si="34"/>
        <v>-3.65118655545947</v>
      </c>
      <c r="W28" s="15">
        <f t="shared" si="7"/>
        <v>3003.801450258451</v>
      </c>
    </row>
    <row r="29" spans="1:23" s="4" customFormat="1" x14ac:dyDescent="0.3">
      <c r="A29" s="17" t="s">
        <v>8</v>
      </c>
      <c r="B29" s="14">
        <v>20</v>
      </c>
      <c r="C29" s="14">
        <v>55</v>
      </c>
      <c r="D29" s="14"/>
      <c r="E29" s="18">
        <v>1245.8539987683998</v>
      </c>
      <c r="F29" s="18">
        <v>-114.062027633081</v>
      </c>
      <c r="G29" s="18">
        <v>0</v>
      </c>
      <c r="H29" s="18">
        <f t="shared" si="31"/>
        <v>1131.7919711353188</v>
      </c>
      <c r="I29" s="18"/>
      <c r="J29" s="18"/>
      <c r="K29" s="18"/>
      <c r="L29" s="18"/>
      <c r="M29" s="18"/>
      <c r="N29" s="18">
        <f t="shared" si="28"/>
        <v>1131.7919711353188</v>
      </c>
      <c r="O29" s="18"/>
      <c r="P29" s="18">
        <f t="shared" si="5"/>
        <v>1131.7919711353188</v>
      </c>
      <c r="Q29" s="18"/>
      <c r="T29" s="18">
        <f t="shared" si="6"/>
        <v>1131.7919711353188</v>
      </c>
      <c r="W29" s="18">
        <f t="shared" si="7"/>
        <v>1131.7919711353188</v>
      </c>
    </row>
    <row r="30" spans="1:23" s="4" customFormat="1" x14ac:dyDescent="0.3">
      <c r="A30" s="17" t="s">
        <v>9</v>
      </c>
      <c r="B30" s="14">
        <v>20</v>
      </c>
      <c r="C30" s="14">
        <v>55</v>
      </c>
      <c r="D30" s="14" t="s">
        <v>10</v>
      </c>
      <c r="E30" s="18">
        <v>1375.8765138420799</v>
      </c>
      <c r="F30" s="18">
        <v>0</v>
      </c>
      <c r="G30" s="18">
        <v>0</v>
      </c>
      <c r="H30" s="18">
        <f>E30+F30+G30</f>
        <v>1375.8765138420799</v>
      </c>
      <c r="I30" s="18"/>
      <c r="J30" s="18"/>
      <c r="K30" s="18"/>
      <c r="L30" s="18"/>
      <c r="M30" s="18"/>
      <c r="N30" s="18">
        <f>H30+I30+J30+K30+L30</f>
        <v>1375.8765138420799</v>
      </c>
      <c r="O30" s="18"/>
      <c r="P30" s="18">
        <f t="shared" si="5"/>
        <v>1375.8765138420799</v>
      </c>
      <c r="Q30" s="18"/>
      <c r="S30" s="18">
        <v>41</v>
      </c>
      <c r="T30" s="18">
        <f t="shared" si="6"/>
        <v>1416.8765138420799</v>
      </c>
      <c r="U30" s="18"/>
      <c r="V30" s="45">
        <v>-3.65118655545947</v>
      </c>
      <c r="W30" s="18">
        <f t="shared" si="7"/>
        <v>1413.2253272866205</v>
      </c>
    </row>
    <row r="31" spans="1:23" s="4" customFormat="1" x14ac:dyDescent="0.3">
      <c r="A31" s="17" t="s">
        <v>42</v>
      </c>
      <c r="B31" s="14">
        <v>20</v>
      </c>
      <c r="C31" s="14">
        <v>55</v>
      </c>
      <c r="D31" s="14" t="s">
        <v>39</v>
      </c>
      <c r="E31" s="18">
        <v>0</v>
      </c>
      <c r="F31" s="18"/>
      <c r="G31" s="18">
        <v>280</v>
      </c>
      <c r="H31" s="18">
        <f>E31+F31+G31</f>
        <v>280</v>
      </c>
      <c r="I31" s="18"/>
      <c r="J31" s="18">
        <v>24.7841518365118</v>
      </c>
      <c r="K31" s="18"/>
      <c r="L31" s="18"/>
      <c r="M31" s="18"/>
      <c r="N31" s="18">
        <f t="shared" si="28"/>
        <v>304.7841518365118</v>
      </c>
      <c r="O31" s="18"/>
      <c r="P31" s="18">
        <f t="shared" si="5"/>
        <v>304.7841518365118</v>
      </c>
      <c r="Q31" s="18"/>
      <c r="T31" s="18">
        <f t="shared" si="6"/>
        <v>304.7841518365118</v>
      </c>
      <c r="W31" s="18">
        <f t="shared" si="7"/>
        <v>304.7841518365118</v>
      </c>
    </row>
    <row r="32" spans="1:23" s="4" customFormat="1" x14ac:dyDescent="0.3">
      <c r="A32" s="17" t="s">
        <v>56</v>
      </c>
      <c r="B32" s="14">
        <v>20</v>
      </c>
      <c r="C32" s="14">
        <v>55</v>
      </c>
      <c r="D32" s="14" t="s">
        <v>51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>
        <v>154</v>
      </c>
      <c r="P32" s="18">
        <f t="shared" si="5"/>
        <v>154</v>
      </c>
      <c r="Q32" s="18"/>
      <c r="T32" s="18">
        <f t="shared" si="6"/>
        <v>154</v>
      </c>
      <c r="W32" s="18">
        <f t="shared" si="7"/>
        <v>154</v>
      </c>
    </row>
    <row r="33" spans="1:23" s="4" customFormat="1" x14ac:dyDescent="0.3">
      <c r="A33" s="17"/>
      <c r="B33" s="14"/>
      <c r="C33" s="14"/>
      <c r="D33" s="14"/>
      <c r="E33" s="18"/>
      <c r="F33" s="18"/>
      <c r="G33" s="18"/>
      <c r="H33" s="18">
        <f t="shared" ref="H33:H36" si="35">E33+F33+G33</f>
        <v>0</v>
      </c>
      <c r="I33" s="18"/>
      <c r="J33" s="18"/>
      <c r="K33" s="18"/>
      <c r="L33" s="18"/>
      <c r="M33" s="18"/>
      <c r="N33" s="18">
        <f t="shared" si="28"/>
        <v>0</v>
      </c>
      <c r="O33" s="18"/>
      <c r="P33" s="18">
        <f t="shared" si="5"/>
        <v>0</v>
      </c>
      <c r="Q33" s="18"/>
      <c r="T33" s="18">
        <f t="shared" si="6"/>
        <v>0</v>
      </c>
      <c r="W33" s="18">
        <f t="shared" si="7"/>
        <v>0</v>
      </c>
    </row>
    <row r="34" spans="1:23" s="4" customFormat="1" x14ac:dyDescent="0.3">
      <c r="A34" s="16" t="s">
        <v>29</v>
      </c>
      <c r="B34" s="19"/>
      <c r="C34" s="19"/>
      <c r="D34" s="38"/>
      <c r="E34" s="18">
        <f>E35</f>
        <v>0</v>
      </c>
      <c r="F34" s="18">
        <f t="shared" ref="F34:I34" si="36">F35</f>
        <v>0</v>
      </c>
      <c r="G34" s="18">
        <f t="shared" si="36"/>
        <v>0</v>
      </c>
      <c r="H34" s="15">
        <f t="shared" si="35"/>
        <v>0</v>
      </c>
      <c r="I34" s="15">
        <f t="shared" si="36"/>
        <v>0</v>
      </c>
      <c r="J34" s="15">
        <f t="shared" ref="J34" si="37">J35</f>
        <v>3</v>
      </c>
      <c r="K34" s="15">
        <f t="shared" ref="K34" si="38">K35</f>
        <v>0</v>
      </c>
      <c r="L34" s="15">
        <f t="shared" ref="L34" si="39">L35</f>
        <v>0</v>
      </c>
      <c r="M34" s="15">
        <f t="shared" ref="M34" si="40">M35</f>
        <v>0</v>
      </c>
      <c r="N34" s="15">
        <f t="shared" si="28"/>
        <v>3</v>
      </c>
      <c r="O34" s="15"/>
      <c r="P34" s="15">
        <f t="shared" si="5"/>
        <v>3</v>
      </c>
      <c r="Q34" s="15"/>
      <c r="T34" s="15">
        <f t="shared" si="6"/>
        <v>3</v>
      </c>
      <c r="W34" s="15">
        <f t="shared" si="7"/>
        <v>3</v>
      </c>
    </row>
    <row r="35" spans="1:23" s="4" customFormat="1" x14ac:dyDescent="0.3">
      <c r="A35" s="17" t="s">
        <v>30</v>
      </c>
      <c r="B35" s="14">
        <v>20</v>
      </c>
      <c r="C35" s="14">
        <v>15</v>
      </c>
      <c r="D35" s="14" t="s">
        <v>31</v>
      </c>
      <c r="E35" s="18">
        <v>0</v>
      </c>
      <c r="F35" s="18"/>
      <c r="G35" s="18"/>
      <c r="H35" s="18">
        <f t="shared" si="35"/>
        <v>0</v>
      </c>
      <c r="I35" s="18"/>
      <c r="J35" s="18">
        <v>3</v>
      </c>
      <c r="K35" s="18"/>
      <c r="L35" s="18"/>
      <c r="M35" s="18"/>
      <c r="N35" s="18">
        <f t="shared" si="28"/>
        <v>3</v>
      </c>
      <c r="O35" s="18"/>
      <c r="P35" s="18">
        <f t="shared" si="5"/>
        <v>3</v>
      </c>
      <c r="Q35" s="18"/>
      <c r="T35" s="18">
        <f t="shared" si="6"/>
        <v>3</v>
      </c>
      <c r="W35" s="18">
        <f t="shared" si="7"/>
        <v>3</v>
      </c>
    </row>
    <row r="36" spans="1:23" s="4" customFormat="1" x14ac:dyDescent="0.3">
      <c r="A36" s="17"/>
      <c r="B36" s="14"/>
      <c r="C36" s="14"/>
      <c r="D36" s="14"/>
      <c r="E36" s="18"/>
      <c r="F36" s="18"/>
      <c r="G36" s="18"/>
      <c r="H36" s="18">
        <f t="shared" si="35"/>
        <v>0</v>
      </c>
      <c r="I36" s="18"/>
      <c r="J36" s="18"/>
      <c r="K36" s="18"/>
      <c r="L36" s="18"/>
      <c r="M36" s="18"/>
      <c r="N36" s="18"/>
      <c r="O36" s="18"/>
      <c r="P36" s="18">
        <f t="shared" si="5"/>
        <v>0</v>
      </c>
      <c r="Q36" s="18"/>
      <c r="T36" s="18">
        <f t="shared" si="6"/>
        <v>0</v>
      </c>
      <c r="W36" s="18">
        <f t="shared" si="7"/>
        <v>0</v>
      </c>
    </row>
    <row r="37" spans="1:23" s="4" customFormat="1" x14ac:dyDescent="0.3">
      <c r="A37" s="16" t="s">
        <v>27</v>
      </c>
      <c r="B37" s="19"/>
      <c r="C37" s="36"/>
      <c r="D37" s="36"/>
      <c r="E37" s="15">
        <f>E38+E39</f>
        <v>2189.2980598091763</v>
      </c>
      <c r="F37" s="15">
        <f t="shared" ref="F37:G37" si="41">F38+F39</f>
        <v>0</v>
      </c>
      <c r="G37" s="15">
        <f t="shared" si="41"/>
        <v>0</v>
      </c>
      <c r="H37" s="15">
        <f t="shared" si="31"/>
        <v>2189.2980598091763</v>
      </c>
      <c r="I37" s="15"/>
      <c r="J37" s="15"/>
      <c r="K37" s="15"/>
      <c r="L37" s="15"/>
      <c r="M37" s="15"/>
      <c r="N37" s="15">
        <f t="shared" ref="N37:N89" si="42">H37+I37+J37+K37+L37</f>
        <v>2189.2980598091763</v>
      </c>
      <c r="O37" s="15">
        <f t="shared" ref="O37:S37" si="43">O38+O39</f>
        <v>0</v>
      </c>
      <c r="P37" s="15">
        <f t="shared" si="5"/>
        <v>2189.2980598091763</v>
      </c>
      <c r="Q37" s="15">
        <f t="shared" si="43"/>
        <v>0</v>
      </c>
      <c r="R37" s="15">
        <f t="shared" si="43"/>
        <v>0</v>
      </c>
      <c r="S37" s="15">
        <f t="shared" si="43"/>
        <v>0</v>
      </c>
      <c r="T37" s="15">
        <f t="shared" si="6"/>
        <v>2189.2980598091763</v>
      </c>
      <c r="U37" s="15">
        <f t="shared" ref="U37:V37" si="44">U38+U39</f>
        <v>0</v>
      </c>
      <c r="V37" s="15">
        <f t="shared" si="44"/>
        <v>0</v>
      </c>
      <c r="W37" s="15">
        <f t="shared" si="7"/>
        <v>2189.2980598091763</v>
      </c>
    </row>
    <row r="38" spans="1:23" x14ac:dyDescent="0.3">
      <c r="A38" s="17" t="s">
        <v>4</v>
      </c>
      <c r="B38" s="14">
        <v>44</v>
      </c>
      <c r="C38" s="14">
        <v>50</v>
      </c>
      <c r="D38" s="14"/>
      <c r="E38" s="18">
        <v>1392.48550853149</v>
      </c>
      <c r="F38" s="18">
        <v>0</v>
      </c>
      <c r="G38" s="18">
        <v>0</v>
      </c>
      <c r="H38" s="18">
        <f t="shared" si="31"/>
        <v>1392.48550853149</v>
      </c>
      <c r="I38" s="18"/>
      <c r="J38" s="18"/>
      <c r="K38" s="18"/>
      <c r="L38" s="18"/>
      <c r="M38" s="18"/>
      <c r="N38" s="18">
        <f t="shared" si="42"/>
        <v>1392.48550853149</v>
      </c>
      <c r="O38" s="18"/>
      <c r="P38" s="18">
        <f t="shared" si="5"/>
        <v>1392.48550853149</v>
      </c>
      <c r="Q38" s="18"/>
      <c r="T38" s="18">
        <f t="shared" si="6"/>
        <v>1392.48550853149</v>
      </c>
      <c r="W38" s="18">
        <f t="shared" si="7"/>
        <v>1392.48550853149</v>
      </c>
    </row>
    <row r="39" spans="1:23" x14ac:dyDescent="0.3">
      <c r="A39" s="17" t="s">
        <v>8</v>
      </c>
      <c r="B39" s="14">
        <v>44</v>
      </c>
      <c r="C39" s="14">
        <v>55</v>
      </c>
      <c r="D39" s="14"/>
      <c r="E39" s="18">
        <v>796.812551277686</v>
      </c>
      <c r="F39" s="18">
        <v>0</v>
      </c>
      <c r="G39" s="18">
        <v>0</v>
      </c>
      <c r="H39" s="18">
        <f t="shared" si="31"/>
        <v>796.812551277686</v>
      </c>
      <c r="I39" s="18"/>
      <c r="J39" s="18"/>
      <c r="K39" s="18"/>
      <c r="L39" s="18"/>
      <c r="M39" s="18"/>
      <c r="N39" s="18">
        <f t="shared" si="42"/>
        <v>796.812551277686</v>
      </c>
      <c r="O39" s="18"/>
      <c r="P39" s="18">
        <f t="shared" si="5"/>
        <v>796.812551277686</v>
      </c>
      <c r="Q39" s="18"/>
      <c r="T39" s="18">
        <f t="shared" si="6"/>
        <v>796.812551277686</v>
      </c>
      <c r="W39" s="18">
        <f t="shared" si="7"/>
        <v>796.812551277686</v>
      </c>
    </row>
    <row r="40" spans="1:23" ht="15.5" x14ac:dyDescent="0.35">
      <c r="A40" s="17"/>
      <c r="B40" s="14"/>
      <c r="C40" s="14"/>
      <c r="D40" s="14"/>
      <c r="E40" s="41">
        <v>0</v>
      </c>
      <c r="F40" s="41"/>
      <c r="G40" s="41"/>
      <c r="H40" s="41">
        <f t="shared" si="31"/>
        <v>0</v>
      </c>
      <c r="I40" s="41"/>
      <c r="J40" s="41"/>
      <c r="K40" s="41"/>
      <c r="L40" s="41"/>
      <c r="M40" s="41"/>
      <c r="N40" s="41">
        <f t="shared" si="42"/>
        <v>0</v>
      </c>
      <c r="O40" s="41"/>
      <c r="P40" s="41">
        <f t="shared" si="5"/>
        <v>0</v>
      </c>
      <c r="Q40" s="41"/>
      <c r="T40" s="41">
        <f t="shared" si="6"/>
        <v>0</v>
      </c>
      <c r="W40" s="41">
        <f t="shared" si="7"/>
        <v>0</v>
      </c>
    </row>
    <row r="41" spans="1:23" x14ac:dyDescent="0.3">
      <c r="A41" s="16" t="s">
        <v>12</v>
      </c>
      <c r="B41" s="14">
        <v>60</v>
      </c>
      <c r="C41" s="14">
        <v>61</v>
      </c>
      <c r="D41" s="14"/>
      <c r="E41" s="15">
        <v>7927.4632446614396</v>
      </c>
      <c r="F41" s="15">
        <v>0</v>
      </c>
      <c r="G41" s="15">
        <v>0</v>
      </c>
      <c r="H41" s="15">
        <f t="shared" si="31"/>
        <v>7927.4632446614396</v>
      </c>
      <c r="I41" s="15"/>
      <c r="J41" s="15"/>
      <c r="K41" s="15"/>
      <c r="L41" s="15"/>
      <c r="M41" s="15"/>
      <c r="N41" s="15">
        <f t="shared" si="42"/>
        <v>7927.4632446614396</v>
      </c>
      <c r="O41" s="15"/>
      <c r="P41" s="15">
        <f t="shared" si="5"/>
        <v>7927.4632446614396</v>
      </c>
      <c r="Q41" s="15"/>
      <c r="T41" s="15">
        <f t="shared" si="6"/>
        <v>7927.4632446614396</v>
      </c>
      <c r="W41" s="15">
        <f t="shared" si="7"/>
        <v>7927.4632446614396</v>
      </c>
    </row>
    <row r="42" spans="1:23" x14ac:dyDescent="0.3">
      <c r="A42" s="12"/>
      <c r="B42" s="14"/>
      <c r="C42" s="37"/>
      <c r="D42" s="38"/>
      <c r="E42" s="18">
        <v>0</v>
      </c>
      <c r="F42" s="18"/>
      <c r="G42" s="18"/>
      <c r="H42" s="18">
        <f t="shared" si="31"/>
        <v>0</v>
      </c>
      <c r="I42" s="18"/>
      <c r="J42" s="18"/>
      <c r="K42" s="18"/>
      <c r="L42" s="18"/>
      <c r="M42" s="18"/>
      <c r="N42" s="18">
        <f t="shared" si="42"/>
        <v>0</v>
      </c>
      <c r="O42" s="18"/>
      <c r="P42" s="18">
        <f t="shared" si="5"/>
        <v>0</v>
      </c>
      <c r="Q42" s="18"/>
      <c r="T42" s="18">
        <f t="shared" si="6"/>
        <v>0</v>
      </c>
      <c r="W42" s="18">
        <f t="shared" si="7"/>
        <v>0</v>
      </c>
    </row>
    <row r="43" spans="1:23" ht="15.5" x14ac:dyDescent="0.35">
      <c r="A43" s="7" t="s">
        <v>18</v>
      </c>
      <c r="B43" s="14"/>
      <c r="C43" s="39"/>
      <c r="D43" s="14"/>
      <c r="E43" s="41">
        <f>E44+E47+E53+E59+E62+E66</f>
        <v>283288.45690771157</v>
      </c>
      <c r="F43" s="41">
        <f t="shared" ref="F43:M43" si="45">F44+F47+F53+F59+F62+F66</f>
        <v>-26264.579282656981</v>
      </c>
      <c r="G43" s="41">
        <f t="shared" si="45"/>
        <v>2887.6705813272101</v>
      </c>
      <c r="H43" s="41">
        <f t="shared" si="31"/>
        <v>259911.54820638179</v>
      </c>
      <c r="I43" s="41">
        <f t="shared" si="45"/>
        <v>4672.5086489944561</v>
      </c>
      <c r="J43" s="41">
        <f>J44+J47+J53+J59+J62+J66</f>
        <v>1540.3149733494354</v>
      </c>
      <c r="K43" s="41">
        <f t="shared" si="45"/>
        <v>0</v>
      </c>
      <c r="L43" s="41">
        <f t="shared" si="45"/>
        <v>0</v>
      </c>
      <c r="M43" s="41">
        <f t="shared" si="45"/>
        <v>0</v>
      </c>
      <c r="N43" s="41">
        <f t="shared" si="42"/>
        <v>266124.37182872568</v>
      </c>
      <c r="O43" s="41">
        <f t="shared" ref="O43:R43" si="46">O44+O47+O53+O59+O62+O66</f>
        <v>18961.545924673566</v>
      </c>
      <c r="P43" s="41">
        <f t="shared" si="5"/>
        <v>285085.91775339923</v>
      </c>
      <c r="Q43" s="41">
        <f t="shared" si="46"/>
        <v>-4960.9409184947608</v>
      </c>
      <c r="R43" s="41">
        <f t="shared" si="46"/>
        <v>287.10602699922333</v>
      </c>
      <c r="S43" s="41">
        <f>S44+S47+S53+S59+S62+S66</f>
        <v>25793.696445198555</v>
      </c>
      <c r="T43" s="41">
        <f>Q43+P43+R43+S43</f>
        <v>306205.77930710226</v>
      </c>
      <c r="U43" s="41">
        <f>U44+U47+U53+U59+U62+U66</f>
        <v>-313.902589901959</v>
      </c>
      <c r="V43" s="41">
        <f>V44+V47+V53+V59+V62+V66</f>
        <v>11457.279178254988</v>
      </c>
      <c r="W43" s="41">
        <f t="shared" si="7"/>
        <v>317349.15589545533</v>
      </c>
    </row>
    <row r="44" spans="1:23" x14ac:dyDescent="0.3">
      <c r="A44" s="16" t="s">
        <v>6</v>
      </c>
      <c r="B44" s="14"/>
      <c r="C44" s="39"/>
      <c r="D44" s="14"/>
      <c r="E44" s="15">
        <f>E45</f>
        <v>300</v>
      </c>
      <c r="F44" s="15">
        <f t="shared" ref="F44:M44" si="47">F45</f>
        <v>0</v>
      </c>
      <c r="G44" s="15">
        <f t="shared" si="47"/>
        <v>0</v>
      </c>
      <c r="H44" s="15">
        <f>E44+F44+G44</f>
        <v>300</v>
      </c>
      <c r="I44" s="15">
        <f t="shared" si="47"/>
        <v>0</v>
      </c>
      <c r="J44" s="15">
        <f t="shared" si="47"/>
        <v>300</v>
      </c>
      <c r="K44" s="15">
        <f t="shared" si="47"/>
        <v>0</v>
      </c>
      <c r="L44" s="15">
        <f t="shared" si="47"/>
        <v>0</v>
      </c>
      <c r="M44" s="15">
        <f t="shared" si="47"/>
        <v>0</v>
      </c>
      <c r="N44" s="15">
        <f t="shared" si="42"/>
        <v>600</v>
      </c>
      <c r="O44" s="15">
        <f t="shared" ref="O44:V44" si="48">O45</f>
        <v>0</v>
      </c>
      <c r="P44" s="15">
        <f t="shared" si="5"/>
        <v>600</v>
      </c>
      <c r="Q44" s="15">
        <f t="shared" si="48"/>
        <v>0</v>
      </c>
      <c r="R44" s="15">
        <f t="shared" si="48"/>
        <v>0</v>
      </c>
      <c r="S44" s="15">
        <f t="shared" si="48"/>
        <v>0</v>
      </c>
      <c r="T44" s="15">
        <f t="shared" si="6"/>
        <v>600</v>
      </c>
      <c r="U44" s="15">
        <f t="shared" si="48"/>
        <v>0</v>
      </c>
      <c r="V44" s="15">
        <f t="shared" si="48"/>
        <v>0</v>
      </c>
      <c r="W44" s="15">
        <f t="shared" si="7"/>
        <v>600</v>
      </c>
    </row>
    <row r="45" spans="1:23" x14ac:dyDescent="0.3">
      <c r="A45" s="40" t="s">
        <v>28</v>
      </c>
      <c r="B45" s="14">
        <v>20</v>
      </c>
      <c r="C45" s="14">
        <v>45</v>
      </c>
      <c r="D45" s="14" t="s">
        <v>7</v>
      </c>
      <c r="E45" s="43">
        <v>300</v>
      </c>
      <c r="F45" s="43">
        <v>0</v>
      </c>
      <c r="G45" s="43">
        <v>0</v>
      </c>
      <c r="H45" s="43">
        <f t="shared" si="31"/>
        <v>300</v>
      </c>
      <c r="I45" s="43"/>
      <c r="J45" s="18">
        <v>300</v>
      </c>
      <c r="K45" s="43"/>
      <c r="L45" s="43"/>
      <c r="M45" s="43"/>
      <c r="N45" s="43">
        <f t="shared" si="42"/>
        <v>600</v>
      </c>
      <c r="O45" s="43"/>
      <c r="P45" s="43">
        <f t="shared" si="5"/>
        <v>600</v>
      </c>
      <c r="Q45" s="43"/>
      <c r="T45" s="43">
        <f t="shared" si="6"/>
        <v>600</v>
      </c>
      <c r="W45" s="43">
        <f t="shared" si="7"/>
        <v>600</v>
      </c>
    </row>
    <row r="46" spans="1:23" ht="15.5" x14ac:dyDescent="0.35">
      <c r="A46" s="7"/>
      <c r="B46" s="14"/>
      <c r="C46" s="39"/>
      <c r="D46" s="14"/>
      <c r="E46" s="41">
        <v>0</v>
      </c>
      <c r="F46" s="41"/>
      <c r="G46" s="41"/>
      <c r="H46" s="41">
        <f t="shared" si="31"/>
        <v>0</v>
      </c>
      <c r="I46" s="41"/>
      <c r="J46" s="41"/>
      <c r="K46" s="41"/>
      <c r="L46" s="41"/>
      <c r="M46" s="41"/>
      <c r="N46" s="41">
        <f t="shared" si="42"/>
        <v>0</v>
      </c>
      <c r="O46" s="41"/>
      <c r="P46" s="41">
        <f t="shared" si="5"/>
        <v>0</v>
      </c>
      <c r="Q46" s="41"/>
      <c r="T46" s="41">
        <f t="shared" si="6"/>
        <v>0</v>
      </c>
      <c r="W46" s="41">
        <f t="shared" si="7"/>
        <v>0</v>
      </c>
    </row>
    <row r="47" spans="1:23" x14ac:dyDescent="0.3">
      <c r="A47" s="16" t="s">
        <v>4</v>
      </c>
      <c r="B47" s="19"/>
      <c r="C47" s="19"/>
      <c r="D47" s="19"/>
      <c r="E47" s="15">
        <f>E48</f>
        <v>50428.004613838202</v>
      </c>
      <c r="F47" s="15">
        <f t="shared" ref="F47:M47" si="49">F48</f>
        <v>-25087.5503153551</v>
      </c>
      <c r="G47" s="15">
        <f t="shared" si="49"/>
        <v>0</v>
      </c>
      <c r="H47" s="15">
        <f t="shared" si="31"/>
        <v>25340.454298483102</v>
      </c>
      <c r="I47" s="15">
        <f t="shared" si="49"/>
        <v>4672.5086489944561</v>
      </c>
      <c r="J47" s="15">
        <f t="shared" si="49"/>
        <v>606.90935983349357</v>
      </c>
      <c r="K47" s="15">
        <f t="shared" si="49"/>
        <v>0</v>
      </c>
      <c r="L47" s="15">
        <f t="shared" si="49"/>
        <v>0</v>
      </c>
      <c r="M47" s="15">
        <f t="shared" si="49"/>
        <v>0</v>
      </c>
      <c r="N47" s="15">
        <f t="shared" si="42"/>
        <v>30619.872307311052</v>
      </c>
      <c r="O47" s="15">
        <f>O48+O49+O50+O51</f>
        <v>15390.545924673566</v>
      </c>
      <c r="P47" s="15">
        <f t="shared" si="5"/>
        <v>46010.418231984615</v>
      </c>
      <c r="Q47" s="15">
        <f>Q48+Q49+Q50+Q51</f>
        <v>-444.13786193758887</v>
      </c>
      <c r="R47" s="15">
        <f t="shared" ref="R47:S47" si="50">R48+R49+R50+R51</f>
        <v>287.10602699922333</v>
      </c>
      <c r="S47" s="15">
        <f t="shared" si="50"/>
        <v>1952.7905318319636</v>
      </c>
      <c r="T47" s="15">
        <f t="shared" si="6"/>
        <v>47806.176928878209</v>
      </c>
      <c r="U47" s="15">
        <f t="shared" ref="U47:V47" si="51">U48+U49+U50+U51</f>
        <v>0</v>
      </c>
      <c r="V47" s="15">
        <f t="shared" si="51"/>
        <v>0</v>
      </c>
      <c r="W47" s="15">
        <f t="shared" si="7"/>
        <v>47806.176928878209</v>
      </c>
    </row>
    <row r="48" spans="1:23" x14ac:dyDescent="0.3">
      <c r="A48" s="17" t="s">
        <v>5</v>
      </c>
      <c r="B48" s="14">
        <v>20</v>
      </c>
      <c r="C48" s="14">
        <v>50</v>
      </c>
      <c r="D48" s="14"/>
      <c r="E48" s="18">
        <v>50428.004613838202</v>
      </c>
      <c r="F48" s="18">
        <v>-25087.5503153551</v>
      </c>
      <c r="G48" s="18">
        <v>0</v>
      </c>
      <c r="H48" s="18">
        <f t="shared" si="31"/>
        <v>25340.454298483102</v>
      </c>
      <c r="I48" s="18">
        <v>4672.5086489944561</v>
      </c>
      <c r="J48" s="18">
        <v>606.90935983349357</v>
      </c>
      <c r="K48" s="18"/>
      <c r="L48" s="18"/>
      <c r="M48" s="18"/>
      <c r="N48" s="18">
        <f t="shared" si="42"/>
        <v>30619.872307311052</v>
      </c>
      <c r="O48" s="18">
        <v>1834.8538485698496</v>
      </c>
      <c r="P48" s="18">
        <f t="shared" si="5"/>
        <v>32454.7261558809</v>
      </c>
      <c r="Q48" s="18">
        <v>-444.13786193758887</v>
      </c>
      <c r="R48" s="18">
        <v>287.10602699922333</v>
      </c>
      <c r="S48" s="45">
        <v>1952.7905318319636</v>
      </c>
      <c r="T48" s="18">
        <f t="shared" si="6"/>
        <v>34250.484852774498</v>
      </c>
      <c r="U48" s="45"/>
      <c r="V48" s="45"/>
      <c r="W48" s="18">
        <f t="shared" si="7"/>
        <v>34250.484852774498</v>
      </c>
    </row>
    <row r="49" spans="1:23" x14ac:dyDescent="0.3">
      <c r="A49" s="17" t="s">
        <v>50</v>
      </c>
      <c r="B49" s="14">
        <v>20</v>
      </c>
      <c r="C49" s="14">
        <v>50</v>
      </c>
      <c r="D49" s="14" t="s">
        <v>51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>
        <v>3571.1799857545252</v>
      </c>
      <c r="P49" s="18">
        <f t="shared" si="5"/>
        <v>3571.1799857545252</v>
      </c>
      <c r="Q49" s="18"/>
      <c r="T49" s="18">
        <f t="shared" si="6"/>
        <v>3571.1799857545252</v>
      </c>
      <c r="W49" s="18">
        <f t="shared" si="7"/>
        <v>3571.1799857545252</v>
      </c>
    </row>
    <row r="50" spans="1:23" x14ac:dyDescent="0.3">
      <c r="A50" s="17" t="s">
        <v>52</v>
      </c>
      <c r="B50" s="14">
        <v>20</v>
      </c>
      <c r="C50" s="14">
        <v>50</v>
      </c>
      <c r="D50" s="14" t="s">
        <v>53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>
        <v>3116.858271590489</v>
      </c>
      <c r="P50" s="18">
        <f t="shared" si="5"/>
        <v>3116.858271590489</v>
      </c>
      <c r="Q50" s="18"/>
      <c r="T50" s="18">
        <f t="shared" si="6"/>
        <v>3116.858271590489</v>
      </c>
      <c r="W50" s="18">
        <f t="shared" si="7"/>
        <v>3116.858271590489</v>
      </c>
    </row>
    <row r="51" spans="1:23" x14ac:dyDescent="0.3">
      <c r="A51" s="17" t="s">
        <v>54</v>
      </c>
      <c r="B51" s="14">
        <v>20</v>
      </c>
      <c r="C51" s="14">
        <v>50</v>
      </c>
      <c r="D51" s="14" t="s">
        <v>55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>
        <v>6867.653818758703</v>
      </c>
      <c r="P51" s="18">
        <f t="shared" si="5"/>
        <v>6867.653818758703</v>
      </c>
      <c r="Q51" s="18"/>
      <c r="T51" s="18">
        <f t="shared" si="6"/>
        <v>6867.653818758703</v>
      </c>
      <c r="W51" s="18">
        <f t="shared" si="7"/>
        <v>6867.653818758703</v>
      </c>
    </row>
    <row r="52" spans="1:23" x14ac:dyDescent="0.3">
      <c r="A52" s="17"/>
      <c r="B52" s="14"/>
      <c r="C52" s="14"/>
      <c r="D52" s="14"/>
      <c r="E52" s="18">
        <v>0</v>
      </c>
      <c r="F52" s="18"/>
      <c r="G52" s="18"/>
      <c r="H52" s="18">
        <f t="shared" si="31"/>
        <v>0</v>
      </c>
      <c r="I52" s="18"/>
      <c r="J52" s="18"/>
      <c r="K52" s="18"/>
      <c r="L52" s="18"/>
      <c r="M52" s="18"/>
      <c r="N52" s="18">
        <f t="shared" si="42"/>
        <v>0</v>
      </c>
      <c r="O52" s="18"/>
      <c r="P52" s="18">
        <f t="shared" si="5"/>
        <v>0</v>
      </c>
      <c r="Q52" s="18"/>
      <c r="T52" s="18">
        <f t="shared" si="6"/>
        <v>0</v>
      </c>
      <c r="W52" s="18">
        <f t="shared" si="7"/>
        <v>0</v>
      </c>
    </row>
    <row r="53" spans="1:23" x14ac:dyDescent="0.3">
      <c r="A53" s="22" t="s">
        <v>13</v>
      </c>
      <c r="B53" s="19"/>
      <c r="C53" s="35"/>
      <c r="D53" s="19"/>
      <c r="E53" s="15">
        <f>E54+E55+E56</f>
        <v>24060.818769192501</v>
      </c>
      <c r="F53" s="15">
        <f>F54+F55+F56</f>
        <v>-1177.0289673018799</v>
      </c>
      <c r="G53" s="15">
        <f>G54+G55+G56</f>
        <v>2887.6705813272101</v>
      </c>
      <c r="H53" s="15">
        <f>E53+F53+G53</f>
        <v>25771.460383217829</v>
      </c>
      <c r="I53" s="15">
        <f>I54+I55+I56</f>
        <v>0</v>
      </c>
      <c r="J53" s="15">
        <f t="shared" ref="J53:M53" si="52">J54+J55+J56</f>
        <v>575.33252151209342</v>
      </c>
      <c r="K53" s="15">
        <f t="shared" si="52"/>
        <v>0</v>
      </c>
      <c r="L53" s="15">
        <f t="shared" si="52"/>
        <v>0</v>
      </c>
      <c r="M53" s="15">
        <f t="shared" si="52"/>
        <v>0</v>
      </c>
      <c r="N53" s="15">
        <f t="shared" si="42"/>
        <v>26346.792904729922</v>
      </c>
      <c r="O53" s="15">
        <f>O54+O55+O56+O57</f>
        <v>3571</v>
      </c>
      <c r="P53" s="15">
        <f t="shared" si="5"/>
        <v>29917.792904729922</v>
      </c>
      <c r="Q53" s="15">
        <f>Q54+Q55+Q56+Q57</f>
        <v>-4516.8030565571717</v>
      </c>
      <c r="R53" s="15">
        <f t="shared" ref="R53:S53" si="53">R54+R55+R56+R57</f>
        <v>0</v>
      </c>
      <c r="S53" s="15">
        <f t="shared" si="53"/>
        <v>23840.905913366591</v>
      </c>
      <c r="T53" s="15">
        <f t="shared" si="6"/>
        <v>49241.895761539345</v>
      </c>
      <c r="U53" s="15">
        <f t="shared" ref="U53:V53" si="54">U54+U55+U56+U57</f>
        <v>-313.902589901959</v>
      </c>
      <c r="V53" s="15">
        <f t="shared" si="54"/>
        <v>11457.279178254988</v>
      </c>
      <c r="W53" s="15">
        <f t="shared" si="7"/>
        <v>60385.272349892373</v>
      </c>
    </row>
    <row r="54" spans="1:23" x14ac:dyDescent="0.3">
      <c r="A54" s="17" t="s">
        <v>8</v>
      </c>
      <c r="B54" s="14">
        <v>20</v>
      </c>
      <c r="C54" s="14">
        <v>55</v>
      </c>
      <c r="D54" s="14"/>
      <c r="E54" s="18">
        <v>9858.0150378471008</v>
      </c>
      <c r="F54" s="18">
        <v>-1177.0289673018799</v>
      </c>
      <c r="G54" s="18">
        <v>0</v>
      </c>
      <c r="H54" s="18">
        <f t="shared" si="31"/>
        <v>8680.9860705452211</v>
      </c>
      <c r="I54" s="18"/>
      <c r="J54" s="18"/>
      <c r="K54" s="18"/>
      <c r="L54" s="18"/>
      <c r="M54" s="18"/>
      <c r="N54" s="18">
        <f t="shared" si="42"/>
        <v>8680.9860705452211</v>
      </c>
      <c r="O54" s="18"/>
      <c r="P54" s="18">
        <f t="shared" si="5"/>
        <v>8680.9860705452211</v>
      </c>
      <c r="Q54" s="18">
        <v>-4516.8030565571717</v>
      </c>
      <c r="S54" s="45">
        <v>22890</v>
      </c>
      <c r="T54" s="18">
        <f t="shared" si="6"/>
        <v>27054.183013988048</v>
      </c>
      <c r="U54" s="18">
        <v>-313.902589901959</v>
      </c>
      <c r="V54" s="45">
        <v>11542.036603445214</v>
      </c>
      <c r="W54" s="18">
        <f t="shared" si="7"/>
        <v>38282.317027531302</v>
      </c>
    </row>
    <row r="55" spans="1:23" x14ac:dyDescent="0.3">
      <c r="A55" s="17" t="s">
        <v>9</v>
      </c>
      <c r="B55" s="14">
        <v>20</v>
      </c>
      <c r="C55" s="14">
        <v>55</v>
      </c>
      <c r="D55" s="14" t="s">
        <v>10</v>
      </c>
      <c r="E55" s="18">
        <v>14202.803731345401</v>
      </c>
      <c r="F55" s="18">
        <v>0</v>
      </c>
      <c r="G55" s="18">
        <v>0</v>
      </c>
      <c r="H55" s="18">
        <f t="shared" si="31"/>
        <v>14202.803731345401</v>
      </c>
      <c r="I55" s="18"/>
      <c r="J55" s="18"/>
      <c r="K55" s="18"/>
      <c r="L55" s="18"/>
      <c r="M55" s="18"/>
      <c r="N55" s="18">
        <f t="shared" si="42"/>
        <v>14202.803731345401</v>
      </c>
      <c r="O55" s="18"/>
      <c r="P55" s="18">
        <f t="shared" si="5"/>
        <v>14202.803731345401</v>
      </c>
      <c r="Q55" s="18"/>
      <c r="S55" s="45">
        <v>950.90591336658963</v>
      </c>
      <c r="T55" s="18">
        <f t="shared" si="6"/>
        <v>15153.709644711991</v>
      </c>
      <c r="U55" s="18"/>
      <c r="V55" s="45">
        <v>-84.757425190226328</v>
      </c>
      <c r="W55" s="18">
        <f t="shared" si="7"/>
        <v>15068.952219521765</v>
      </c>
    </row>
    <row r="56" spans="1:23" x14ac:dyDescent="0.3">
      <c r="A56" s="17" t="s">
        <v>42</v>
      </c>
      <c r="B56" s="14">
        <v>20</v>
      </c>
      <c r="C56" s="14">
        <v>55</v>
      </c>
      <c r="D56" s="14" t="s">
        <v>39</v>
      </c>
      <c r="E56" s="18">
        <v>0</v>
      </c>
      <c r="F56" s="18"/>
      <c r="G56" s="57">
        <v>2887.6705813272101</v>
      </c>
      <c r="H56" s="18">
        <f t="shared" si="31"/>
        <v>2887.6705813272101</v>
      </c>
      <c r="I56" s="18"/>
      <c r="J56" s="18">
        <v>575.33252151209342</v>
      </c>
      <c r="K56" s="18"/>
      <c r="L56" s="18"/>
      <c r="M56" s="18"/>
      <c r="N56" s="18">
        <f t="shared" si="42"/>
        <v>3463.0031028393037</v>
      </c>
      <c r="O56" s="18"/>
      <c r="P56" s="18">
        <f t="shared" si="5"/>
        <v>3463.0031028393037</v>
      </c>
      <c r="Q56" s="18"/>
      <c r="T56" s="18">
        <f t="shared" si="6"/>
        <v>3463.0031028393037</v>
      </c>
      <c r="W56" s="18">
        <f t="shared" si="7"/>
        <v>3463.0031028393037</v>
      </c>
    </row>
    <row r="57" spans="1:23" x14ac:dyDescent="0.3">
      <c r="A57" s="17" t="s">
        <v>56</v>
      </c>
      <c r="B57" s="14">
        <v>20</v>
      </c>
      <c r="C57" s="14">
        <v>55</v>
      </c>
      <c r="D57" s="14" t="s">
        <v>51</v>
      </c>
      <c r="E57" s="18"/>
      <c r="F57" s="18"/>
      <c r="G57" s="57"/>
      <c r="H57" s="18"/>
      <c r="I57" s="18"/>
      <c r="J57" s="18"/>
      <c r="K57" s="18"/>
      <c r="L57" s="18"/>
      <c r="M57" s="18"/>
      <c r="N57" s="18"/>
      <c r="O57" s="18">
        <v>3571</v>
      </c>
      <c r="P57" s="18">
        <f t="shared" si="5"/>
        <v>3571</v>
      </c>
      <c r="Q57" s="18"/>
      <c r="T57" s="18">
        <f t="shared" si="6"/>
        <v>3571</v>
      </c>
      <c r="W57" s="18">
        <f t="shared" si="7"/>
        <v>3571</v>
      </c>
    </row>
    <row r="58" spans="1:23" x14ac:dyDescent="0.3">
      <c r="A58" s="17"/>
      <c r="B58" s="14"/>
      <c r="C58" s="14"/>
      <c r="D58" s="14"/>
      <c r="E58" s="18">
        <v>0</v>
      </c>
      <c r="F58" s="18"/>
      <c r="G58" s="18"/>
      <c r="H58" s="18">
        <f t="shared" si="31"/>
        <v>0</v>
      </c>
      <c r="I58" s="18"/>
      <c r="J58" s="18"/>
      <c r="K58" s="18"/>
      <c r="L58" s="18"/>
      <c r="M58" s="18"/>
      <c r="N58" s="18">
        <f t="shared" si="42"/>
        <v>0</v>
      </c>
      <c r="O58" s="18"/>
      <c r="P58" s="18">
        <f t="shared" si="5"/>
        <v>0</v>
      </c>
      <c r="Q58" s="18"/>
      <c r="T58" s="18">
        <f t="shared" si="6"/>
        <v>0</v>
      </c>
      <c r="W58" s="18">
        <f t="shared" si="7"/>
        <v>0</v>
      </c>
    </row>
    <row r="59" spans="1:23" x14ac:dyDescent="0.3">
      <c r="A59" s="16" t="s">
        <v>29</v>
      </c>
      <c r="B59" s="19"/>
      <c r="C59" s="19"/>
      <c r="D59" s="38"/>
      <c r="E59" s="42">
        <f>E60</f>
        <v>22857.717251259801</v>
      </c>
      <c r="F59" s="42">
        <f t="shared" ref="F59:M59" si="55">F60</f>
        <v>0</v>
      </c>
      <c r="G59" s="42">
        <f t="shared" si="55"/>
        <v>0</v>
      </c>
      <c r="H59" s="42">
        <f t="shared" si="31"/>
        <v>22857.717251259801</v>
      </c>
      <c r="I59" s="42">
        <f t="shared" si="55"/>
        <v>0</v>
      </c>
      <c r="J59" s="42">
        <f t="shared" si="55"/>
        <v>58.073092003848295</v>
      </c>
      <c r="K59" s="42">
        <f t="shared" si="55"/>
        <v>0</v>
      </c>
      <c r="L59" s="42">
        <f t="shared" si="55"/>
        <v>0</v>
      </c>
      <c r="M59" s="42">
        <f t="shared" si="55"/>
        <v>0</v>
      </c>
      <c r="N59" s="42">
        <f t="shared" si="42"/>
        <v>22915.790343263649</v>
      </c>
      <c r="O59" s="42">
        <f t="shared" ref="O59:V59" si="56">O60</f>
        <v>0</v>
      </c>
      <c r="P59" s="42">
        <f t="shared" si="5"/>
        <v>22915.790343263649</v>
      </c>
      <c r="Q59" s="42">
        <f t="shared" si="56"/>
        <v>0</v>
      </c>
      <c r="R59" s="42">
        <f t="shared" si="56"/>
        <v>0</v>
      </c>
      <c r="S59" s="42">
        <f t="shared" si="56"/>
        <v>0</v>
      </c>
      <c r="T59" s="42">
        <f t="shared" si="6"/>
        <v>22915.790343263649</v>
      </c>
      <c r="U59" s="42">
        <f t="shared" si="56"/>
        <v>0</v>
      </c>
      <c r="V59" s="42">
        <f t="shared" si="56"/>
        <v>0</v>
      </c>
      <c r="W59" s="42">
        <f t="shared" si="7"/>
        <v>22915.790343263649</v>
      </c>
    </row>
    <row r="60" spans="1:23" x14ac:dyDescent="0.3">
      <c r="A60" s="17" t="s">
        <v>30</v>
      </c>
      <c r="B60" s="14">
        <v>20</v>
      </c>
      <c r="C60" s="14">
        <v>15</v>
      </c>
      <c r="D60" s="14" t="s">
        <v>31</v>
      </c>
      <c r="E60" s="18">
        <v>22857.717251259801</v>
      </c>
      <c r="F60" s="18">
        <v>0</v>
      </c>
      <c r="G60" s="18">
        <v>0</v>
      </c>
      <c r="H60" s="18">
        <f t="shared" si="31"/>
        <v>22857.717251259801</v>
      </c>
      <c r="I60" s="18"/>
      <c r="J60" s="18">
        <v>58.073092003848295</v>
      </c>
      <c r="K60" s="18"/>
      <c r="L60" s="18"/>
      <c r="M60" s="18"/>
      <c r="N60" s="18">
        <f t="shared" si="42"/>
        <v>22915.790343263649</v>
      </c>
      <c r="O60" s="18"/>
      <c r="P60" s="18">
        <f t="shared" si="5"/>
        <v>22915.790343263649</v>
      </c>
      <c r="Q60" s="18"/>
      <c r="T60" s="18">
        <f t="shared" si="6"/>
        <v>22915.790343263649</v>
      </c>
      <c r="W60" s="18">
        <f t="shared" si="7"/>
        <v>22915.790343263649</v>
      </c>
    </row>
    <row r="61" spans="1:23" x14ac:dyDescent="0.3">
      <c r="A61" s="17"/>
      <c r="B61" s="14"/>
      <c r="C61" s="14"/>
      <c r="D61" s="14"/>
      <c r="E61" s="18">
        <v>0</v>
      </c>
      <c r="F61" s="18"/>
      <c r="G61" s="18"/>
      <c r="H61" s="18">
        <f t="shared" si="31"/>
        <v>0</v>
      </c>
      <c r="I61" s="18"/>
      <c r="J61" s="18"/>
      <c r="K61" s="18"/>
      <c r="L61" s="18"/>
      <c r="M61" s="18"/>
      <c r="N61" s="18">
        <f t="shared" si="42"/>
        <v>0</v>
      </c>
      <c r="O61" s="18"/>
      <c r="P61" s="18">
        <f t="shared" si="5"/>
        <v>0</v>
      </c>
      <c r="Q61" s="18"/>
      <c r="T61" s="18">
        <f t="shared" si="6"/>
        <v>0</v>
      </c>
      <c r="W61" s="18">
        <f t="shared" si="7"/>
        <v>0</v>
      </c>
    </row>
    <row r="62" spans="1:23" x14ac:dyDescent="0.3">
      <c r="A62" s="16" t="s">
        <v>27</v>
      </c>
      <c r="B62" s="19"/>
      <c r="C62" s="36"/>
      <c r="D62" s="36"/>
      <c r="E62" s="15">
        <f>E63+E64</f>
        <v>61064.284664800049</v>
      </c>
      <c r="F62" s="15">
        <f t="shared" ref="F62:L62" si="57">F63+F64</f>
        <v>0</v>
      </c>
      <c r="G62" s="15">
        <f t="shared" si="57"/>
        <v>0</v>
      </c>
      <c r="H62" s="15">
        <f t="shared" si="31"/>
        <v>61064.284664800049</v>
      </c>
      <c r="I62" s="15">
        <f t="shared" si="57"/>
        <v>0</v>
      </c>
      <c r="J62" s="15">
        <f t="shared" si="57"/>
        <v>0</v>
      </c>
      <c r="K62" s="15">
        <f t="shared" si="57"/>
        <v>0</v>
      </c>
      <c r="L62" s="15">
        <f t="shared" si="57"/>
        <v>0</v>
      </c>
      <c r="M62" s="15"/>
      <c r="N62" s="15">
        <f t="shared" si="42"/>
        <v>61064.284664800049</v>
      </c>
      <c r="O62" s="15">
        <f t="shared" ref="O62:S62" si="58">O63+O64</f>
        <v>0</v>
      </c>
      <c r="P62" s="15">
        <f t="shared" si="5"/>
        <v>61064.284664800049</v>
      </c>
      <c r="Q62" s="15">
        <f t="shared" si="58"/>
        <v>0</v>
      </c>
      <c r="R62" s="15">
        <f t="shared" si="58"/>
        <v>0</v>
      </c>
      <c r="S62" s="15">
        <f t="shared" si="58"/>
        <v>0</v>
      </c>
      <c r="T62" s="15">
        <f t="shared" si="6"/>
        <v>61064.284664800049</v>
      </c>
      <c r="U62" s="15">
        <f t="shared" ref="U62:V62" si="59">U63+U64</f>
        <v>0</v>
      </c>
      <c r="V62" s="15">
        <f t="shared" si="59"/>
        <v>0</v>
      </c>
      <c r="W62" s="15">
        <f t="shared" si="7"/>
        <v>61064.284664800049</v>
      </c>
    </row>
    <row r="63" spans="1:23" x14ac:dyDescent="0.3">
      <c r="A63" s="17" t="s">
        <v>4</v>
      </c>
      <c r="B63" s="14">
        <v>44</v>
      </c>
      <c r="C63" s="14">
        <v>50</v>
      </c>
      <c r="D63" s="14"/>
      <c r="E63" s="18">
        <v>52649.543063524099</v>
      </c>
      <c r="F63" s="18">
        <v>0</v>
      </c>
      <c r="G63" s="18">
        <v>0</v>
      </c>
      <c r="H63" s="18">
        <f t="shared" si="31"/>
        <v>52649.543063524099</v>
      </c>
      <c r="I63" s="18"/>
      <c r="J63" s="18"/>
      <c r="K63" s="18"/>
      <c r="L63" s="18"/>
      <c r="M63" s="18"/>
      <c r="N63" s="18">
        <f t="shared" si="42"/>
        <v>52649.543063524099</v>
      </c>
      <c r="O63" s="18"/>
      <c r="P63" s="18">
        <f t="shared" si="5"/>
        <v>52649.543063524099</v>
      </c>
      <c r="Q63" s="18"/>
      <c r="T63" s="18">
        <f t="shared" si="6"/>
        <v>52649.543063524099</v>
      </c>
      <c r="W63" s="18">
        <f t="shared" si="7"/>
        <v>52649.543063524099</v>
      </c>
    </row>
    <row r="64" spans="1:23" x14ac:dyDescent="0.3">
      <c r="A64" s="17" t="s">
        <v>8</v>
      </c>
      <c r="B64" s="14">
        <v>44</v>
      </c>
      <c r="C64" s="14">
        <v>55</v>
      </c>
      <c r="D64" s="14"/>
      <c r="E64" s="18">
        <v>8414.7416012759495</v>
      </c>
      <c r="F64" s="18">
        <v>0</v>
      </c>
      <c r="G64" s="18">
        <v>0</v>
      </c>
      <c r="H64" s="18">
        <f t="shared" si="31"/>
        <v>8414.7416012759495</v>
      </c>
      <c r="I64" s="18"/>
      <c r="J64" s="18"/>
      <c r="K64" s="18"/>
      <c r="L64" s="18"/>
      <c r="M64" s="18"/>
      <c r="N64" s="18">
        <f t="shared" si="42"/>
        <v>8414.7416012759495</v>
      </c>
      <c r="O64" s="18"/>
      <c r="P64" s="18">
        <f t="shared" si="5"/>
        <v>8414.7416012759495</v>
      </c>
      <c r="Q64" s="18"/>
      <c r="T64" s="18">
        <f t="shared" si="6"/>
        <v>8414.7416012759495</v>
      </c>
      <c r="W64" s="18">
        <f t="shared" si="7"/>
        <v>8414.7416012759495</v>
      </c>
    </row>
    <row r="65" spans="1:23" ht="15.5" x14ac:dyDescent="0.35">
      <c r="A65" s="17"/>
      <c r="B65" s="14"/>
      <c r="C65" s="14"/>
      <c r="D65" s="14"/>
      <c r="E65" s="41">
        <v>0</v>
      </c>
      <c r="F65" s="41"/>
      <c r="G65" s="41"/>
      <c r="H65" s="41">
        <f t="shared" si="31"/>
        <v>0</v>
      </c>
      <c r="I65" s="41"/>
      <c r="J65" s="41"/>
      <c r="K65" s="41"/>
      <c r="L65" s="41"/>
      <c r="M65" s="41"/>
      <c r="N65" s="41">
        <f t="shared" si="42"/>
        <v>0</v>
      </c>
      <c r="O65" s="41"/>
      <c r="P65" s="41">
        <f t="shared" si="5"/>
        <v>0</v>
      </c>
      <c r="Q65" s="41"/>
      <c r="T65" s="41">
        <f t="shared" si="6"/>
        <v>0</v>
      </c>
      <c r="W65" s="41">
        <f t="shared" si="7"/>
        <v>0</v>
      </c>
    </row>
    <row r="66" spans="1:23" x14ac:dyDescent="0.3">
      <c r="A66" s="16" t="s">
        <v>12</v>
      </c>
      <c r="B66" s="14">
        <v>60</v>
      </c>
      <c r="C66" s="14">
        <v>61</v>
      </c>
      <c r="D66" s="14"/>
      <c r="E66" s="15">
        <v>124577.631608621</v>
      </c>
      <c r="F66" s="15">
        <v>0</v>
      </c>
      <c r="G66" s="15">
        <v>0</v>
      </c>
      <c r="H66" s="15">
        <f t="shared" si="31"/>
        <v>124577.631608621</v>
      </c>
      <c r="I66" s="15"/>
      <c r="J66" s="15"/>
      <c r="K66" s="15"/>
      <c r="L66" s="15"/>
      <c r="M66" s="15"/>
      <c r="N66" s="15">
        <f t="shared" si="42"/>
        <v>124577.631608621</v>
      </c>
      <c r="O66" s="15"/>
      <c r="P66" s="15">
        <f t="shared" si="5"/>
        <v>124577.631608621</v>
      </c>
      <c r="Q66" s="15"/>
      <c r="T66" s="15">
        <f t="shared" si="6"/>
        <v>124577.631608621</v>
      </c>
      <c r="W66" s="15">
        <f t="shared" si="7"/>
        <v>124577.631608621</v>
      </c>
    </row>
    <row r="67" spans="1:23" x14ac:dyDescent="0.3">
      <c r="A67" s="12"/>
      <c r="B67" s="14"/>
      <c r="C67" s="14"/>
      <c r="D67" s="12"/>
      <c r="E67" s="1">
        <v>0</v>
      </c>
      <c r="H67" s="1">
        <f t="shared" si="31"/>
        <v>0</v>
      </c>
      <c r="N67" s="1">
        <f t="shared" si="42"/>
        <v>0</v>
      </c>
      <c r="P67" s="1">
        <f t="shared" si="5"/>
        <v>0</v>
      </c>
      <c r="T67" s="1">
        <f t="shared" si="6"/>
        <v>0</v>
      </c>
      <c r="W67" s="1">
        <f t="shared" si="7"/>
        <v>0</v>
      </c>
    </row>
    <row r="68" spans="1:23" ht="15.5" x14ac:dyDescent="0.35">
      <c r="A68" s="7" t="s">
        <v>19</v>
      </c>
      <c r="B68" s="14"/>
      <c r="C68" s="39"/>
      <c r="D68" s="14"/>
      <c r="E68" s="41">
        <f>E69+E75+E81+E84+E88</f>
        <v>1999543.893801121</v>
      </c>
      <c r="F68" s="41">
        <f>F69+F75+F81+F84+F88</f>
        <v>-764867.7969620541</v>
      </c>
      <c r="G68" s="41">
        <f>G69+G75+G81+G84+G88</f>
        <v>36333.348809381598</v>
      </c>
      <c r="H68" s="41">
        <f t="shared" si="31"/>
        <v>1271009.4456484485</v>
      </c>
      <c r="I68" s="41">
        <f>I69+I75+I81+I84+I88</f>
        <v>49072.214018442239</v>
      </c>
      <c r="J68" s="41">
        <f>J69+J75+J81+J84+J88</f>
        <v>13026.19350647544</v>
      </c>
      <c r="K68" s="41">
        <f t="shared" ref="K68" si="60">K69+K75+K81+K84+K88</f>
        <v>0</v>
      </c>
      <c r="L68" s="41">
        <f t="shared" ref="L68" si="61">L69+L75+L81+L84+L88</f>
        <v>0</v>
      </c>
      <c r="M68" s="41">
        <f t="shared" ref="M68" si="62">M69+M75+M81+M84+M88</f>
        <v>0</v>
      </c>
      <c r="N68" s="41">
        <f t="shared" si="42"/>
        <v>1333107.8531733663</v>
      </c>
      <c r="O68" s="41">
        <f t="shared" ref="O68" si="63">O69+O75+O81+O84+O88</f>
        <v>338889.66491149412</v>
      </c>
      <c r="P68" s="41">
        <f t="shared" si="5"/>
        <v>1671997.5180848604</v>
      </c>
      <c r="Q68" s="41">
        <f>Q69+Q75+Q81+Q84+Q88</f>
        <v>-50724.198595257854</v>
      </c>
      <c r="R68" s="41">
        <f t="shared" ref="R68:S68" si="64">R69+R75+R81+R84+R88</f>
        <v>2676.0918714824497</v>
      </c>
      <c r="S68" s="41">
        <f t="shared" si="64"/>
        <v>70060.526251575066</v>
      </c>
      <c r="T68" s="41">
        <f t="shared" si="6"/>
        <v>1694009.93761266</v>
      </c>
      <c r="U68" s="41">
        <f t="shared" ref="U68:V68" si="65">U69+U75+U81+U84+U88</f>
        <v>-156215.260479722</v>
      </c>
      <c r="V68" s="41">
        <f t="shared" si="65"/>
        <v>1794.615525237793</v>
      </c>
      <c r="W68" s="41">
        <f t="shared" si="7"/>
        <v>1539589.2926581758</v>
      </c>
    </row>
    <row r="69" spans="1:23" x14ac:dyDescent="0.3">
      <c r="A69" s="16" t="s">
        <v>4</v>
      </c>
      <c r="B69" s="19"/>
      <c r="C69" s="19"/>
      <c r="D69" s="19"/>
      <c r="E69" s="15">
        <f>E70</f>
        <v>455150.01118220109</v>
      </c>
      <c r="F69" s="15">
        <f t="shared" ref="F69:M69" si="66">F70</f>
        <v>-750058.14232060604</v>
      </c>
      <c r="G69" s="15">
        <f t="shared" si="66"/>
        <v>0</v>
      </c>
      <c r="H69" s="15">
        <f t="shared" si="31"/>
        <v>-294908.13113840495</v>
      </c>
      <c r="I69" s="15">
        <f t="shared" si="66"/>
        <v>49072.214018442239</v>
      </c>
      <c r="J69" s="15">
        <f t="shared" si="66"/>
        <v>6373.9605922300962</v>
      </c>
      <c r="K69" s="15">
        <f t="shared" si="66"/>
        <v>0</v>
      </c>
      <c r="L69" s="15">
        <f t="shared" si="66"/>
        <v>0</v>
      </c>
      <c r="M69" s="15">
        <f t="shared" si="66"/>
        <v>0</v>
      </c>
      <c r="N69" s="15">
        <f t="shared" si="42"/>
        <v>-239461.95652773263</v>
      </c>
      <c r="O69" s="15">
        <f>O70+O71+O72+O73</f>
        <v>159685.96471401298</v>
      </c>
      <c r="P69" s="15">
        <f t="shared" si="5"/>
        <v>-79775.991813719651</v>
      </c>
      <c r="Q69" s="15">
        <f>Q70+Q71+Q72+Q73</f>
        <v>-4139.7728030000271</v>
      </c>
      <c r="R69" s="15">
        <f t="shared" ref="R69:S69" si="67">R70+R71+R72+R73</f>
        <v>2676.0918714824497</v>
      </c>
      <c r="S69" s="15">
        <f t="shared" si="67"/>
        <v>18201.801346920325</v>
      </c>
      <c r="T69" s="15">
        <f t="shared" si="6"/>
        <v>-63037.8713983169</v>
      </c>
      <c r="U69" s="15">
        <f t="shared" ref="U69:V69" si="68">U70+U71+U72+U73</f>
        <v>0</v>
      </c>
      <c r="V69" s="15">
        <f t="shared" si="68"/>
        <v>0</v>
      </c>
      <c r="W69" s="15">
        <f t="shared" si="7"/>
        <v>-63037.8713983169</v>
      </c>
    </row>
    <row r="70" spans="1:23" x14ac:dyDescent="0.3">
      <c r="A70" s="17" t="s">
        <v>5</v>
      </c>
      <c r="B70" s="14">
        <v>20</v>
      </c>
      <c r="C70" s="14">
        <v>50</v>
      </c>
      <c r="D70" s="14"/>
      <c r="E70" s="18">
        <v>455150.01118220109</v>
      </c>
      <c r="F70" s="18">
        <v>-750058.14232060604</v>
      </c>
      <c r="G70" s="18">
        <v>0</v>
      </c>
      <c r="H70" s="18">
        <f t="shared" si="31"/>
        <v>-294908.13113840495</v>
      </c>
      <c r="I70" s="18">
        <v>49072.214018442239</v>
      </c>
      <c r="J70" s="18">
        <v>6373.9605922300962</v>
      </c>
      <c r="K70" s="18"/>
      <c r="L70" s="18"/>
      <c r="M70" s="18"/>
      <c r="N70" s="18">
        <f t="shared" si="42"/>
        <v>-239461.95652773263</v>
      </c>
      <c r="O70" s="18">
        <v>17319.653017657325</v>
      </c>
      <c r="P70" s="18">
        <f t="shared" si="5"/>
        <v>-222142.30351007532</v>
      </c>
      <c r="Q70" s="18">
        <v>-4139.7728030000271</v>
      </c>
      <c r="R70" s="18">
        <v>2676.0918714824497</v>
      </c>
      <c r="S70" s="45">
        <v>18201.801346920325</v>
      </c>
      <c r="T70" s="18">
        <f t="shared" si="6"/>
        <v>-205404.1830946726</v>
      </c>
      <c r="U70" s="45"/>
      <c r="V70" s="45"/>
      <c r="W70" s="18">
        <f t="shared" si="7"/>
        <v>-205404.1830946726</v>
      </c>
    </row>
    <row r="71" spans="1:23" x14ac:dyDescent="0.3">
      <c r="A71" s="17" t="s">
        <v>50</v>
      </c>
      <c r="B71" s="14">
        <v>20</v>
      </c>
      <c r="C71" s="14">
        <v>50</v>
      </c>
      <c r="D71" s="14" t="s">
        <v>51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>
        <v>37505.70019748107</v>
      </c>
      <c r="P71" s="18">
        <f t="shared" ref="P71:P134" si="69">N71+O71</f>
        <v>37505.70019748107</v>
      </c>
      <c r="Q71" s="18"/>
      <c r="T71" s="18">
        <f t="shared" ref="T71:T134" si="70">Q71+P71+R71+S71</f>
        <v>37505.70019748107</v>
      </c>
      <c r="W71" s="18">
        <f t="shared" ref="W71:W134" si="71">T71+U71+V71</f>
        <v>37505.70019748107</v>
      </c>
    </row>
    <row r="72" spans="1:23" x14ac:dyDescent="0.3">
      <c r="A72" s="17" t="s">
        <v>52</v>
      </c>
      <c r="B72" s="14">
        <v>20</v>
      </c>
      <c r="C72" s="14">
        <v>50</v>
      </c>
      <c r="D72" s="14" t="s">
        <v>53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>
        <v>32734.264965257153</v>
      </c>
      <c r="P72" s="18">
        <f t="shared" si="69"/>
        <v>32734.264965257153</v>
      </c>
      <c r="Q72" s="18"/>
      <c r="T72" s="18">
        <f t="shared" si="70"/>
        <v>32734.264965257153</v>
      </c>
      <c r="W72" s="18">
        <f t="shared" si="71"/>
        <v>32734.264965257153</v>
      </c>
    </row>
    <row r="73" spans="1:23" x14ac:dyDescent="0.3">
      <c r="A73" s="17" t="s">
        <v>54</v>
      </c>
      <c r="B73" s="14">
        <v>20</v>
      </c>
      <c r="C73" s="14">
        <v>50</v>
      </c>
      <c r="D73" s="14" t="s">
        <v>55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>
        <v>72126.346533617441</v>
      </c>
      <c r="P73" s="18">
        <f t="shared" si="69"/>
        <v>72126.346533617441</v>
      </c>
      <c r="Q73" s="18"/>
      <c r="T73" s="18">
        <f t="shared" si="70"/>
        <v>72126.346533617441</v>
      </c>
      <c r="W73" s="18">
        <f t="shared" si="71"/>
        <v>72126.346533617441</v>
      </c>
    </row>
    <row r="74" spans="1:23" x14ac:dyDescent="0.3">
      <c r="A74" s="17"/>
      <c r="B74" s="14"/>
      <c r="C74" s="14"/>
      <c r="D74" s="14"/>
      <c r="E74" s="12">
        <v>0</v>
      </c>
      <c r="F74" s="12"/>
      <c r="G74" s="12"/>
      <c r="H74" s="12">
        <f t="shared" si="31"/>
        <v>0</v>
      </c>
      <c r="I74" s="12"/>
      <c r="J74" s="12"/>
      <c r="K74" s="12"/>
      <c r="L74" s="12"/>
      <c r="M74" s="12"/>
      <c r="N74" s="12">
        <f t="shared" si="42"/>
        <v>0</v>
      </c>
      <c r="O74" s="12"/>
      <c r="P74" s="12">
        <f t="shared" si="69"/>
        <v>0</v>
      </c>
      <c r="Q74" s="12"/>
      <c r="T74" s="12">
        <f t="shared" si="70"/>
        <v>0</v>
      </c>
      <c r="W74" s="12">
        <f t="shared" si="71"/>
        <v>0</v>
      </c>
    </row>
    <row r="75" spans="1:23" x14ac:dyDescent="0.3">
      <c r="A75" s="22" t="s">
        <v>13</v>
      </c>
      <c r="B75" s="19"/>
      <c r="C75" s="35"/>
      <c r="D75" s="19"/>
      <c r="E75" s="15">
        <f>E76+E77+E78</f>
        <v>306080.55473401002</v>
      </c>
      <c r="F75" s="15">
        <f t="shared" ref="F75:M75" si="72">F76+F77+F78</f>
        <v>-14809.654641448</v>
      </c>
      <c r="G75" s="15">
        <f t="shared" si="72"/>
        <v>36333.348809381598</v>
      </c>
      <c r="H75" s="15">
        <f t="shared" si="31"/>
        <v>327604.24890194362</v>
      </c>
      <c r="I75" s="15">
        <f t="shared" si="72"/>
        <v>0</v>
      </c>
      <c r="J75" s="15">
        <f t="shared" si="72"/>
        <v>6042.3303086848791</v>
      </c>
      <c r="K75" s="15">
        <f t="shared" si="72"/>
        <v>0</v>
      </c>
      <c r="L75" s="15">
        <f t="shared" si="72"/>
        <v>0</v>
      </c>
      <c r="M75" s="15">
        <f t="shared" si="72"/>
        <v>0</v>
      </c>
      <c r="N75" s="15">
        <f t="shared" si="42"/>
        <v>333646.57921062852</v>
      </c>
      <c r="O75" s="15">
        <f>O76+O77+O78+O79</f>
        <v>179203.70019748117</v>
      </c>
      <c r="P75" s="15">
        <f t="shared" si="69"/>
        <v>512850.27940810972</v>
      </c>
      <c r="Q75" s="15">
        <f>Q76+Q77+Q78+Q79</f>
        <v>-46584.425792257825</v>
      </c>
      <c r="R75" s="15">
        <f t="shared" ref="R75:S75" si="73">R76+R77+R78+R79</f>
        <v>0</v>
      </c>
      <c r="S75" s="15">
        <f t="shared" si="73"/>
        <v>51858.724904654737</v>
      </c>
      <c r="T75" s="15">
        <f t="shared" si="70"/>
        <v>518124.57852050662</v>
      </c>
      <c r="U75" s="15">
        <f t="shared" ref="U75:V75" si="74">U76+U77+U78+U79</f>
        <v>-156215.260479722</v>
      </c>
      <c r="V75" s="15">
        <f t="shared" si="74"/>
        <v>1794.615525237793</v>
      </c>
      <c r="W75" s="15">
        <f t="shared" si="71"/>
        <v>363703.93356602243</v>
      </c>
    </row>
    <row r="76" spans="1:23" x14ac:dyDescent="0.3">
      <c r="A76" s="17" t="s">
        <v>8</v>
      </c>
      <c r="B76" s="14">
        <v>20</v>
      </c>
      <c r="C76" s="14">
        <v>55</v>
      </c>
      <c r="D76" s="14"/>
      <c r="E76" s="18">
        <v>127371.32489658397</v>
      </c>
      <c r="F76" s="18">
        <v>-14809.654641448</v>
      </c>
      <c r="G76" s="18">
        <v>0</v>
      </c>
      <c r="H76" s="18">
        <f t="shared" si="31"/>
        <v>112561.67025513598</v>
      </c>
      <c r="I76" s="18"/>
      <c r="J76" s="18"/>
      <c r="K76" s="18"/>
      <c r="L76" s="18"/>
      <c r="M76" s="18"/>
      <c r="N76" s="18">
        <f t="shared" si="42"/>
        <v>112561.67025513598</v>
      </c>
      <c r="O76" s="18">
        <v>141698.00000000009</v>
      </c>
      <c r="P76" s="18">
        <f t="shared" si="69"/>
        <v>254259.67025513606</v>
      </c>
      <c r="Q76" s="18">
        <v>-46584.425792257825</v>
      </c>
      <c r="S76" s="45">
        <v>41872.000000000015</v>
      </c>
      <c r="T76" s="18">
        <f t="shared" si="70"/>
        <v>249547.24446287827</v>
      </c>
      <c r="U76" s="18">
        <v>-156215.260479722</v>
      </c>
      <c r="V76" s="45">
        <v>2684.7656986707489</v>
      </c>
      <c r="W76" s="18">
        <f t="shared" si="71"/>
        <v>96016.749681827016</v>
      </c>
    </row>
    <row r="77" spans="1:23" ht="14.25" customHeight="1" x14ac:dyDescent="0.3">
      <c r="A77" s="17" t="s">
        <v>9</v>
      </c>
      <c r="B77" s="14">
        <v>20</v>
      </c>
      <c r="C77" s="14">
        <v>55</v>
      </c>
      <c r="D77" s="14" t="s">
        <v>10</v>
      </c>
      <c r="E77" s="18">
        <v>178709.22983742601</v>
      </c>
      <c r="F77" s="18">
        <v>0</v>
      </c>
      <c r="G77" s="18">
        <v>0</v>
      </c>
      <c r="H77" s="18">
        <f t="shared" si="31"/>
        <v>178709.22983742601</v>
      </c>
      <c r="I77" s="18"/>
      <c r="J77" s="18"/>
      <c r="K77" s="18"/>
      <c r="L77" s="18"/>
      <c r="M77" s="18"/>
      <c r="N77" s="18">
        <f t="shared" si="42"/>
        <v>178709.22983742601</v>
      </c>
      <c r="O77" s="18"/>
      <c r="P77" s="18">
        <f t="shared" si="69"/>
        <v>178709.22983742601</v>
      </c>
      <c r="Q77" s="18"/>
      <c r="S77" s="45">
        <v>9986.724904654724</v>
      </c>
      <c r="T77" s="18">
        <f t="shared" si="70"/>
        <v>188695.95474208074</v>
      </c>
      <c r="U77" s="18"/>
      <c r="V77" s="45">
        <v>-890.15017343295574</v>
      </c>
      <c r="W77" s="18">
        <f t="shared" si="71"/>
        <v>187805.80456864779</v>
      </c>
    </row>
    <row r="78" spans="1:23" ht="14.25" customHeight="1" x14ac:dyDescent="0.3">
      <c r="A78" s="17" t="s">
        <v>42</v>
      </c>
      <c r="B78" s="14">
        <v>20</v>
      </c>
      <c r="C78" s="14">
        <v>55</v>
      </c>
      <c r="D78" s="14" t="s">
        <v>39</v>
      </c>
      <c r="E78" s="18">
        <v>0</v>
      </c>
      <c r="F78" s="18"/>
      <c r="G78" s="18">
        <v>36333.348809381598</v>
      </c>
      <c r="H78" s="18">
        <f t="shared" si="31"/>
        <v>36333.348809381598</v>
      </c>
      <c r="I78" s="18"/>
      <c r="J78" s="18">
        <v>6042.3303086848791</v>
      </c>
      <c r="K78" s="18"/>
      <c r="L78" s="18"/>
      <c r="M78" s="18"/>
      <c r="N78" s="18">
        <f t="shared" si="42"/>
        <v>42375.679118066473</v>
      </c>
      <c r="O78" s="18"/>
      <c r="P78" s="18">
        <f t="shared" si="69"/>
        <v>42375.679118066473</v>
      </c>
      <c r="Q78" s="18"/>
      <c r="T78" s="18">
        <f t="shared" si="70"/>
        <v>42375.679118066473</v>
      </c>
      <c r="W78" s="18">
        <f t="shared" si="71"/>
        <v>42375.679118066473</v>
      </c>
    </row>
    <row r="79" spans="1:23" ht="14.25" customHeight="1" x14ac:dyDescent="0.3">
      <c r="A79" s="17" t="s">
        <v>56</v>
      </c>
      <c r="B79" s="14">
        <v>20</v>
      </c>
      <c r="C79" s="14">
        <v>55</v>
      </c>
      <c r="D79" s="14" t="s">
        <v>51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>
        <v>37505.700197481077</v>
      </c>
      <c r="P79" s="18">
        <f t="shared" si="69"/>
        <v>37505.700197481077</v>
      </c>
      <c r="Q79" s="18"/>
      <c r="T79" s="18">
        <f t="shared" si="70"/>
        <v>37505.700197481077</v>
      </c>
      <c r="W79" s="18">
        <f t="shared" si="71"/>
        <v>37505.700197481077</v>
      </c>
    </row>
    <row r="80" spans="1:23" x14ac:dyDescent="0.3">
      <c r="A80" s="17"/>
      <c r="B80" s="14"/>
      <c r="C80" s="14"/>
      <c r="D80" s="14"/>
      <c r="E80" s="12">
        <v>0</v>
      </c>
      <c r="F80" s="12"/>
      <c r="G80" s="12"/>
      <c r="H80" s="12">
        <f t="shared" si="31"/>
        <v>0</v>
      </c>
      <c r="I80" s="12"/>
      <c r="J80" s="12"/>
      <c r="K80" s="12"/>
      <c r="L80" s="12"/>
      <c r="M80" s="12"/>
      <c r="N80" s="12">
        <f t="shared" si="42"/>
        <v>0</v>
      </c>
      <c r="O80" s="12"/>
      <c r="P80" s="12">
        <f t="shared" si="69"/>
        <v>0</v>
      </c>
      <c r="Q80" s="12"/>
      <c r="T80" s="12">
        <f t="shared" si="70"/>
        <v>0</v>
      </c>
      <c r="W80" s="12">
        <f t="shared" si="71"/>
        <v>0</v>
      </c>
    </row>
    <row r="81" spans="1:23" x14ac:dyDescent="0.3">
      <c r="A81" s="16" t="s">
        <v>29</v>
      </c>
      <c r="B81" s="19"/>
      <c r="C81" s="19"/>
      <c r="D81" s="38"/>
      <c r="E81" s="15">
        <f>E82</f>
        <v>24318.369180676102</v>
      </c>
      <c r="F81" s="15">
        <f t="shared" ref="F81:M81" si="75">F82</f>
        <v>0</v>
      </c>
      <c r="G81" s="15">
        <f t="shared" si="75"/>
        <v>0</v>
      </c>
      <c r="H81" s="15">
        <f t="shared" si="31"/>
        <v>24318.369180676102</v>
      </c>
      <c r="I81" s="15">
        <f t="shared" si="75"/>
        <v>0</v>
      </c>
      <c r="J81" s="15">
        <f t="shared" si="75"/>
        <v>609.90260556046428</v>
      </c>
      <c r="K81" s="15">
        <f t="shared" si="75"/>
        <v>0</v>
      </c>
      <c r="L81" s="15">
        <f t="shared" si="75"/>
        <v>0</v>
      </c>
      <c r="M81" s="15">
        <f t="shared" si="75"/>
        <v>0</v>
      </c>
      <c r="N81" s="15">
        <f t="shared" si="42"/>
        <v>24928.271786236564</v>
      </c>
      <c r="O81" s="15">
        <f t="shared" ref="O81:V81" si="76">O82</f>
        <v>0</v>
      </c>
      <c r="P81" s="15">
        <f t="shared" si="69"/>
        <v>24928.271786236564</v>
      </c>
      <c r="Q81" s="15">
        <f t="shared" si="76"/>
        <v>0</v>
      </c>
      <c r="R81" s="15">
        <f t="shared" si="76"/>
        <v>0</v>
      </c>
      <c r="S81" s="15">
        <f t="shared" si="76"/>
        <v>0</v>
      </c>
      <c r="T81" s="15">
        <f t="shared" si="70"/>
        <v>24928.271786236564</v>
      </c>
      <c r="U81" s="15">
        <f t="shared" si="76"/>
        <v>0</v>
      </c>
      <c r="V81" s="15">
        <f t="shared" si="76"/>
        <v>0</v>
      </c>
      <c r="W81" s="15">
        <f t="shared" si="71"/>
        <v>24928.271786236564</v>
      </c>
    </row>
    <row r="82" spans="1:23" x14ac:dyDescent="0.3">
      <c r="A82" s="17" t="s">
        <v>30</v>
      </c>
      <c r="B82" s="14">
        <v>20</v>
      </c>
      <c r="C82" s="14">
        <v>15</v>
      </c>
      <c r="D82" s="14" t="s">
        <v>31</v>
      </c>
      <c r="E82" s="18">
        <v>24318.369180676102</v>
      </c>
      <c r="F82" s="18">
        <v>0</v>
      </c>
      <c r="G82" s="18">
        <v>0</v>
      </c>
      <c r="H82" s="18">
        <f t="shared" si="31"/>
        <v>24318.369180676102</v>
      </c>
      <c r="I82" s="18"/>
      <c r="J82" s="18">
        <v>609.90260556046428</v>
      </c>
      <c r="K82" s="18"/>
      <c r="L82" s="18"/>
      <c r="M82" s="18"/>
      <c r="N82" s="18">
        <f t="shared" si="42"/>
        <v>24928.271786236564</v>
      </c>
      <c r="O82" s="18"/>
      <c r="P82" s="18">
        <f t="shared" si="69"/>
        <v>24928.271786236564</v>
      </c>
      <c r="Q82" s="18"/>
      <c r="T82" s="18">
        <f t="shared" si="70"/>
        <v>24928.271786236564</v>
      </c>
      <c r="W82" s="18">
        <f t="shared" si="71"/>
        <v>24928.271786236564</v>
      </c>
    </row>
    <row r="83" spans="1:23" x14ac:dyDescent="0.3">
      <c r="A83" s="17"/>
      <c r="B83" s="14"/>
      <c r="C83" s="14"/>
      <c r="D83" s="14"/>
      <c r="E83" s="12">
        <v>0</v>
      </c>
      <c r="F83" s="12"/>
      <c r="G83" s="12"/>
      <c r="H83" s="12">
        <f t="shared" si="31"/>
        <v>0</v>
      </c>
      <c r="I83" s="12"/>
      <c r="J83" s="12"/>
      <c r="K83" s="12"/>
      <c r="L83" s="12"/>
      <c r="M83" s="12"/>
      <c r="N83" s="12">
        <f t="shared" si="42"/>
        <v>0</v>
      </c>
      <c r="O83" s="12"/>
      <c r="P83" s="12">
        <f t="shared" si="69"/>
        <v>0</v>
      </c>
      <c r="Q83" s="12"/>
      <c r="T83" s="12">
        <f t="shared" si="70"/>
        <v>0</v>
      </c>
      <c r="W83" s="12">
        <f t="shared" si="71"/>
        <v>0</v>
      </c>
    </row>
    <row r="84" spans="1:23" x14ac:dyDescent="0.3">
      <c r="A84" s="16" t="s">
        <v>27</v>
      </c>
      <c r="B84" s="19"/>
      <c r="C84" s="36"/>
      <c r="D84" s="36"/>
      <c r="E84" s="15">
        <f>E85+E86</f>
        <v>489521.234502882</v>
      </c>
      <c r="F84" s="15">
        <f t="shared" ref="F84:L84" si="77">F85+F86</f>
        <v>0</v>
      </c>
      <c r="G84" s="15">
        <f t="shared" si="77"/>
        <v>0</v>
      </c>
      <c r="H84" s="15">
        <f t="shared" si="31"/>
        <v>489521.234502882</v>
      </c>
      <c r="I84" s="15">
        <f t="shared" si="77"/>
        <v>0</v>
      </c>
      <c r="J84" s="15">
        <f t="shared" si="77"/>
        <v>0</v>
      </c>
      <c r="K84" s="15">
        <f t="shared" si="77"/>
        <v>0</v>
      </c>
      <c r="L84" s="15">
        <f t="shared" si="77"/>
        <v>0</v>
      </c>
      <c r="M84" s="15"/>
      <c r="N84" s="15">
        <f t="shared" si="42"/>
        <v>489521.234502882</v>
      </c>
      <c r="O84" s="15">
        <f t="shared" ref="O84" si="78">O85+O86</f>
        <v>0</v>
      </c>
      <c r="P84" s="15">
        <f t="shared" si="69"/>
        <v>489521.234502882</v>
      </c>
      <c r="Q84" s="15">
        <f>Q85+Q86</f>
        <v>0</v>
      </c>
      <c r="R84" s="15">
        <f t="shared" ref="R84:S84" si="79">R85+R86</f>
        <v>0</v>
      </c>
      <c r="S84" s="15">
        <f t="shared" si="79"/>
        <v>0</v>
      </c>
      <c r="T84" s="15">
        <f t="shared" si="70"/>
        <v>489521.234502882</v>
      </c>
      <c r="U84" s="15">
        <f t="shared" ref="U84:V84" si="80">U85+U86</f>
        <v>0</v>
      </c>
      <c r="V84" s="15">
        <f t="shared" si="80"/>
        <v>0</v>
      </c>
      <c r="W84" s="15">
        <f t="shared" si="71"/>
        <v>489521.234502882</v>
      </c>
    </row>
    <row r="85" spans="1:23" x14ac:dyDescent="0.3">
      <c r="A85" s="17" t="s">
        <v>4</v>
      </c>
      <c r="B85" s="14">
        <v>44</v>
      </c>
      <c r="C85" s="14">
        <v>50</v>
      </c>
      <c r="D85" s="14"/>
      <c r="E85" s="18">
        <v>368853.53240042197</v>
      </c>
      <c r="F85" s="18">
        <v>0</v>
      </c>
      <c r="G85" s="18">
        <v>0</v>
      </c>
      <c r="H85" s="18">
        <f t="shared" si="31"/>
        <v>368853.53240042197</v>
      </c>
      <c r="I85" s="18"/>
      <c r="J85" s="18"/>
      <c r="K85" s="18"/>
      <c r="L85" s="18"/>
      <c r="M85" s="18"/>
      <c r="N85" s="18">
        <f t="shared" si="42"/>
        <v>368853.53240042197</v>
      </c>
      <c r="O85" s="18"/>
      <c r="P85" s="18">
        <f t="shared" si="69"/>
        <v>368853.53240042197</v>
      </c>
      <c r="Q85" s="18"/>
      <c r="T85" s="18">
        <f t="shared" si="70"/>
        <v>368853.53240042197</v>
      </c>
      <c r="W85" s="18">
        <f t="shared" si="71"/>
        <v>368853.53240042197</v>
      </c>
    </row>
    <row r="86" spans="1:23" x14ac:dyDescent="0.3">
      <c r="A86" s="17" t="s">
        <v>8</v>
      </c>
      <c r="B86" s="14">
        <v>44</v>
      </c>
      <c r="C86" s="14">
        <v>55</v>
      </c>
      <c r="D86" s="14"/>
      <c r="E86" s="18">
        <v>120667.70210246</v>
      </c>
      <c r="F86" s="18">
        <v>0</v>
      </c>
      <c r="G86" s="18">
        <v>0</v>
      </c>
      <c r="H86" s="18">
        <f t="shared" si="31"/>
        <v>120667.70210246</v>
      </c>
      <c r="I86" s="18"/>
      <c r="J86" s="18"/>
      <c r="K86" s="18"/>
      <c r="L86" s="18"/>
      <c r="M86" s="18"/>
      <c r="N86" s="18">
        <f t="shared" si="42"/>
        <v>120667.70210246</v>
      </c>
      <c r="O86" s="18"/>
      <c r="P86" s="18">
        <f t="shared" si="69"/>
        <v>120667.70210246</v>
      </c>
      <c r="Q86" s="18"/>
      <c r="T86" s="18">
        <f t="shared" si="70"/>
        <v>120667.70210246</v>
      </c>
      <c r="W86" s="18">
        <f t="shared" si="71"/>
        <v>120667.70210246</v>
      </c>
    </row>
    <row r="87" spans="1:23" x14ac:dyDescent="0.3">
      <c r="A87" s="17"/>
      <c r="B87" s="14"/>
      <c r="C87" s="14"/>
      <c r="D87" s="14"/>
      <c r="E87" s="12">
        <v>0</v>
      </c>
      <c r="F87" s="12"/>
      <c r="G87" s="12"/>
      <c r="H87" s="12">
        <f t="shared" si="31"/>
        <v>0</v>
      </c>
      <c r="I87" s="12"/>
      <c r="J87" s="12"/>
      <c r="K87" s="12"/>
      <c r="L87" s="12"/>
      <c r="M87" s="12"/>
      <c r="N87" s="12">
        <f t="shared" si="42"/>
        <v>0</v>
      </c>
      <c r="O87" s="12"/>
      <c r="P87" s="12">
        <f t="shared" si="69"/>
        <v>0</v>
      </c>
      <c r="Q87" s="12"/>
      <c r="T87" s="12">
        <f t="shared" si="70"/>
        <v>0</v>
      </c>
      <c r="W87" s="12">
        <f t="shared" si="71"/>
        <v>0</v>
      </c>
    </row>
    <row r="88" spans="1:23" x14ac:dyDescent="0.3">
      <c r="A88" s="16" t="s">
        <v>12</v>
      </c>
      <c r="B88" s="14">
        <v>60</v>
      </c>
      <c r="C88" s="14">
        <v>61</v>
      </c>
      <c r="D88" s="14"/>
      <c r="E88" s="15">
        <v>724473.72420135199</v>
      </c>
      <c r="F88" s="15">
        <v>0</v>
      </c>
      <c r="G88" s="15">
        <v>0</v>
      </c>
      <c r="H88" s="15">
        <f t="shared" si="31"/>
        <v>724473.72420135199</v>
      </c>
      <c r="I88" s="15"/>
      <c r="J88" s="15"/>
      <c r="K88" s="15"/>
      <c r="L88" s="15"/>
      <c r="M88" s="15"/>
      <c r="N88" s="15">
        <f t="shared" si="42"/>
        <v>724473.72420135199</v>
      </c>
      <c r="O88" s="15"/>
      <c r="P88" s="15">
        <f t="shared" si="69"/>
        <v>724473.72420135199</v>
      </c>
      <c r="Q88" s="15"/>
      <c r="T88" s="15">
        <f t="shared" si="70"/>
        <v>724473.72420135199</v>
      </c>
      <c r="W88" s="15">
        <f t="shared" si="71"/>
        <v>724473.72420135199</v>
      </c>
    </row>
    <row r="89" spans="1:23" x14ac:dyDescent="0.3">
      <c r="A89" s="16"/>
      <c r="B89" s="14"/>
      <c r="C89" s="14"/>
      <c r="D89" s="14"/>
      <c r="E89" s="15">
        <v>0</v>
      </c>
      <c r="F89" s="15"/>
      <c r="G89" s="15"/>
      <c r="H89" s="15">
        <f t="shared" si="31"/>
        <v>0</v>
      </c>
      <c r="I89" s="15"/>
      <c r="J89" s="15"/>
      <c r="K89" s="15"/>
      <c r="L89" s="15"/>
      <c r="M89" s="15"/>
      <c r="N89" s="15">
        <f t="shared" si="42"/>
        <v>0</v>
      </c>
      <c r="O89" s="15"/>
      <c r="P89" s="15">
        <f t="shared" si="69"/>
        <v>0</v>
      </c>
      <c r="Q89" s="15"/>
      <c r="T89" s="15">
        <f t="shared" si="70"/>
        <v>0</v>
      </c>
      <c r="W89" s="15">
        <f t="shared" si="71"/>
        <v>0</v>
      </c>
    </row>
    <row r="90" spans="1:23" ht="15.5" x14ac:dyDescent="0.35">
      <c r="A90" s="7" t="s">
        <v>20</v>
      </c>
      <c r="B90" s="14"/>
      <c r="C90" s="34"/>
      <c r="D90" s="14"/>
      <c r="E90" s="41">
        <f>E91+E97+E106+E110</f>
        <v>928792.15911856957</v>
      </c>
      <c r="F90" s="41">
        <f>F91+F97+F106+F110</f>
        <v>-28052.881265610129</v>
      </c>
      <c r="G90" s="41">
        <f>G91+G97+G106+G110</f>
        <v>10962.717406112301</v>
      </c>
      <c r="H90" s="41">
        <f>E90+F90+G90</f>
        <v>911701.99525907182</v>
      </c>
      <c r="I90" s="41">
        <f>I91+I97+I106+I110</f>
        <v>103902.84947658281</v>
      </c>
      <c r="J90" s="41">
        <f>J91+J97+J106+J110+J103</f>
        <v>27580.956967776208</v>
      </c>
      <c r="K90" s="41">
        <f t="shared" ref="K90" si="81">K91+K97+K106+K110</f>
        <v>0</v>
      </c>
      <c r="L90" s="41">
        <f t="shared" ref="L90" si="82">L91+L97+L106+L110</f>
        <v>0</v>
      </c>
      <c r="M90" s="41">
        <f t="shared" ref="M90" si="83">M91+M97+M106+M110</f>
        <v>208928</v>
      </c>
      <c r="N90" s="41">
        <f t="shared" ref="N90:N129" si="84">H90+I90+J90+K90+L90+M90</f>
        <v>1252113.8017034307</v>
      </c>
      <c r="O90" s="41">
        <f t="shared" ref="O90:Q90" si="85">O91+O97+O106+O110</f>
        <v>384938.18714441755</v>
      </c>
      <c r="P90" s="41">
        <f t="shared" si="69"/>
        <v>1637051.9888478483</v>
      </c>
      <c r="Q90" s="41">
        <f t="shared" si="85"/>
        <v>-656893.91402441671</v>
      </c>
      <c r="R90" s="41">
        <f t="shared" ref="R90:S90" si="86">R91+R97+R106+R110</f>
        <v>0</v>
      </c>
      <c r="S90" s="41">
        <f t="shared" si="86"/>
        <v>21145.350689545303</v>
      </c>
      <c r="T90" s="41">
        <f t="shared" si="70"/>
        <v>1001303.4255129768</v>
      </c>
      <c r="U90" s="41">
        <f t="shared" ref="U90:V90" si="87">U91+U97+U106+U110</f>
        <v>0</v>
      </c>
      <c r="V90" s="41">
        <f t="shared" si="87"/>
        <v>-68868.425674438156</v>
      </c>
      <c r="W90" s="41">
        <f t="shared" si="71"/>
        <v>932434.9998385387</v>
      </c>
    </row>
    <row r="91" spans="1:23" x14ac:dyDescent="0.3">
      <c r="A91" s="16" t="s">
        <v>4</v>
      </c>
      <c r="B91" s="19"/>
      <c r="C91" s="19"/>
      <c r="D91" s="19"/>
      <c r="E91" s="15">
        <f>E92</f>
        <v>198874.79436901139</v>
      </c>
      <c r="F91" s="15">
        <f t="shared" ref="F91:M91" si="88">F92</f>
        <v>-23584.422837291699</v>
      </c>
      <c r="G91" s="15">
        <f t="shared" si="88"/>
        <v>0</v>
      </c>
      <c r="H91" s="15">
        <f t="shared" si="31"/>
        <v>175290.37153171969</v>
      </c>
      <c r="I91" s="15">
        <f t="shared" si="88"/>
        <v>103902.84947658281</v>
      </c>
      <c r="J91" s="15">
        <f t="shared" si="88"/>
        <v>13495.879108598219</v>
      </c>
      <c r="K91" s="15">
        <f t="shared" si="88"/>
        <v>0</v>
      </c>
      <c r="L91" s="15">
        <f t="shared" si="88"/>
        <v>0</v>
      </c>
      <c r="M91" s="15">
        <f t="shared" si="88"/>
        <v>208928</v>
      </c>
      <c r="N91" s="15">
        <f t="shared" si="84"/>
        <v>501617.10011690075</v>
      </c>
      <c r="O91" s="15">
        <f>O92+O93+O94+O95</f>
        <v>305525.64788812515</v>
      </c>
      <c r="P91" s="15">
        <f t="shared" si="69"/>
        <v>807142.7480050259</v>
      </c>
      <c r="Q91" s="15">
        <f>Q92+Q93+Q94+Q95</f>
        <v>-235432.00001999998</v>
      </c>
      <c r="R91" s="15">
        <f t="shared" ref="R91:S91" si="89">R92+R93+R94+R95</f>
        <v>0</v>
      </c>
      <c r="S91" s="15">
        <f t="shared" si="89"/>
        <v>0</v>
      </c>
      <c r="T91" s="15">
        <f t="shared" si="70"/>
        <v>571710.74798502587</v>
      </c>
      <c r="U91" s="15">
        <f t="shared" ref="U91:V91" si="90">U92+U93+U94+U95</f>
        <v>0</v>
      </c>
      <c r="V91" s="15">
        <f t="shared" si="90"/>
        <v>0</v>
      </c>
      <c r="W91" s="15">
        <f t="shared" si="71"/>
        <v>571710.74798502587</v>
      </c>
    </row>
    <row r="92" spans="1:23" x14ac:dyDescent="0.3">
      <c r="A92" s="17" t="s">
        <v>5</v>
      </c>
      <c r="B92" s="14">
        <v>20</v>
      </c>
      <c r="C92" s="14">
        <v>50</v>
      </c>
      <c r="D92" s="14"/>
      <c r="E92" s="18">
        <v>198874.79436901139</v>
      </c>
      <c r="F92" s="18">
        <v>-23584.422837291699</v>
      </c>
      <c r="G92" s="18">
        <v>0</v>
      </c>
      <c r="H92" s="18">
        <f t="shared" si="31"/>
        <v>175290.37153171969</v>
      </c>
      <c r="I92" s="18">
        <v>103902.84947658281</v>
      </c>
      <c r="J92" s="18">
        <v>13495.879108598219</v>
      </c>
      <c r="K92" s="18"/>
      <c r="L92" s="18"/>
      <c r="M92" s="18">
        <v>208928</v>
      </c>
      <c r="N92" s="18">
        <f t="shared" si="84"/>
        <v>501617.10011690075</v>
      </c>
      <c r="O92" s="18">
        <v>4086.9263916071181</v>
      </c>
      <c r="P92" s="18">
        <f t="shared" si="69"/>
        <v>505704.02650850784</v>
      </c>
      <c r="Q92" s="18">
        <v>-235432.00001999998</v>
      </c>
      <c r="T92" s="18">
        <f t="shared" si="70"/>
        <v>270272.02648850786</v>
      </c>
      <c r="W92" s="18">
        <f t="shared" si="71"/>
        <v>270272.02648850786</v>
      </c>
    </row>
    <row r="93" spans="1:23" x14ac:dyDescent="0.3">
      <c r="A93" s="17" t="s">
        <v>50</v>
      </c>
      <c r="B93" s="14">
        <v>20</v>
      </c>
      <c r="C93" s="14">
        <v>50</v>
      </c>
      <c r="D93" s="14" t="s">
        <v>51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>
        <v>79412.539256292366</v>
      </c>
      <c r="P93" s="18">
        <f t="shared" si="69"/>
        <v>79412.539256292366</v>
      </c>
      <c r="Q93" s="18"/>
      <c r="T93" s="18">
        <f t="shared" si="70"/>
        <v>79412.539256292366</v>
      </c>
      <c r="W93" s="18">
        <f t="shared" si="71"/>
        <v>79412.539256292366</v>
      </c>
    </row>
    <row r="94" spans="1:23" x14ac:dyDescent="0.3">
      <c r="A94" s="17" t="s">
        <v>52</v>
      </c>
      <c r="B94" s="14">
        <v>20</v>
      </c>
      <c r="C94" s="14">
        <v>50</v>
      </c>
      <c r="D94" s="14" t="s">
        <v>53</v>
      </c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>
        <v>69309.760593509622</v>
      </c>
      <c r="P94" s="18">
        <f t="shared" si="69"/>
        <v>69309.760593509622</v>
      </c>
      <c r="Q94" s="18"/>
      <c r="T94" s="18">
        <f t="shared" si="70"/>
        <v>69309.760593509622</v>
      </c>
      <c r="W94" s="18">
        <f t="shared" si="71"/>
        <v>69309.760593509622</v>
      </c>
    </row>
    <row r="95" spans="1:23" x14ac:dyDescent="0.3">
      <c r="A95" s="17" t="s">
        <v>54</v>
      </c>
      <c r="B95" s="14">
        <v>20</v>
      </c>
      <c r="C95" s="14">
        <v>50</v>
      </c>
      <c r="D95" s="14" t="s">
        <v>55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>
        <v>152716.42164671604</v>
      </c>
      <c r="P95" s="18">
        <f t="shared" si="69"/>
        <v>152716.42164671604</v>
      </c>
      <c r="Q95" s="18"/>
      <c r="T95" s="18">
        <f t="shared" si="70"/>
        <v>152716.42164671604</v>
      </c>
      <c r="W95" s="18">
        <f t="shared" si="71"/>
        <v>152716.42164671604</v>
      </c>
    </row>
    <row r="96" spans="1:23" x14ac:dyDescent="0.3">
      <c r="A96" s="17"/>
      <c r="B96" s="14"/>
      <c r="C96" s="14"/>
      <c r="D96" s="14"/>
      <c r="E96" s="12">
        <v>0</v>
      </c>
      <c r="F96" s="12"/>
      <c r="G96" s="12"/>
      <c r="H96" s="12">
        <f t="shared" si="31"/>
        <v>0</v>
      </c>
      <c r="I96" s="12"/>
      <c r="J96" s="12"/>
      <c r="K96" s="12"/>
      <c r="L96" s="12"/>
      <c r="M96" s="12"/>
      <c r="N96" s="12">
        <f t="shared" si="84"/>
        <v>0</v>
      </c>
      <c r="O96" s="12"/>
      <c r="P96" s="12">
        <f t="shared" si="69"/>
        <v>0</v>
      </c>
      <c r="Q96" s="12"/>
      <c r="T96" s="12">
        <f t="shared" si="70"/>
        <v>0</v>
      </c>
      <c r="W96" s="12">
        <f t="shared" si="71"/>
        <v>0</v>
      </c>
    </row>
    <row r="97" spans="1:23" x14ac:dyDescent="0.3">
      <c r="A97" s="22" t="s">
        <v>13</v>
      </c>
      <c r="B97" s="19"/>
      <c r="C97" s="35"/>
      <c r="D97" s="19"/>
      <c r="E97" s="15">
        <f>E98+E99+E100</f>
        <v>476103.63815675979</v>
      </c>
      <c r="F97" s="15">
        <f t="shared" ref="F97:M97" si="91">F98+F99+F100</f>
        <v>-4468.4584283184304</v>
      </c>
      <c r="G97" s="15">
        <f t="shared" si="91"/>
        <v>10962.717406112301</v>
      </c>
      <c r="H97" s="15">
        <f>E97+F97+G97</f>
        <v>482597.89713455364</v>
      </c>
      <c r="I97" s="15">
        <f t="shared" si="91"/>
        <v>0</v>
      </c>
      <c r="J97" s="15">
        <f t="shared" si="91"/>
        <v>12793.703098766549</v>
      </c>
      <c r="K97" s="15">
        <f t="shared" si="91"/>
        <v>0</v>
      </c>
      <c r="L97" s="15">
        <f t="shared" si="91"/>
        <v>0</v>
      </c>
      <c r="M97" s="15">
        <f t="shared" si="91"/>
        <v>0</v>
      </c>
      <c r="N97" s="15">
        <f t="shared" si="84"/>
        <v>495391.60023332021</v>
      </c>
      <c r="O97" s="15">
        <f>O98+O99+O100+O101</f>
        <v>79412.539256292366</v>
      </c>
      <c r="P97" s="15">
        <f t="shared" si="69"/>
        <v>574804.13948961254</v>
      </c>
      <c r="Q97" s="15">
        <f>Q98+Q99+Q100+Q101</f>
        <v>-421461.91400441673</v>
      </c>
      <c r="R97" s="15">
        <f t="shared" ref="R97:S97" si="92">R98+R99+R100+R101</f>
        <v>0</v>
      </c>
      <c r="S97" s="15">
        <f t="shared" si="92"/>
        <v>21145.350689545303</v>
      </c>
      <c r="T97" s="15">
        <f t="shared" si="70"/>
        <v>174487.57617474112</v>
      </c>
      <c r="U97" s="15">
        <f t="shared" ref="U97:V97" si="93">U98+U99+U100+U101</f>
        <v>0</v>
      </c>
      <c r="V97" s="15">
        <f t="shared" si="93"/>
        <v>-68868.425674438156</v>
      </c>
      <c r="W97" s="15">
        <f t="shared" si="71"/>
        <v>105619.15050030296</v>
      </c>
    </row>
    <row r="98" spans="1:23" x14ac:dyDescent="0.3">
      <c r="A98" s="17" t="s">
        <v>8</v>
      </c>
      <c r="B98" s="14">
        <v>20</v>
      </c>
      <c r="C98" s="14">
        <v>55</v>
      </c>
      <c r="D98" s="14"/>
      <c r="E98" s="18">
        <v>422182.24078152701</v>
      </c>
      <c r="F98" s="18">
        <v>-4468.4584283184304</v>
      </c>
      <c r="G98" s="18">
        <v>0</v>
      </c>
      <c r="H98" s="18">
        <f t="shared" si="31"/>
        <v>417713.78235320857</v>
      </c>
      <c r="I98" s="18"/>
      <c r="J98" s="18"/>
      <c r="K98" s="18"/>
      <c r="L98" s="18"/>
      <c r="M98" s="18"/>
      <c r="N98" s="18">
        <f t="shared" si="84"/>
        <v>417713.78235320857</v>
      </c>
      <c r="O98" s="18"/>
      <c r="P98" s="18">
        <f t="shared" si="69"/>
        <v>417713.78235320857</v>
      </c>
      <c r="Q98" s="18">
        <v>-421461.91400441673</v>
      </c>
      <c r="T98" s="18">
        <f t="shared" si="70"/>
        <v>-3748.1316512081539</v>
      </c>
      <c r="V98" s="45">
        <v>-66983.670080627198</v>
      </c>
      <c r="W98" s="18">
        <f t="shared" si="71"/>
        <v>-70731.801731835352</v>
      </c>
    </row>
    <row r="99" spans="1:23" x14ac:dyDescent="0.3">
      <c r="A99" s="17" t="s">
        <v>9</v>
      </c>
      <c r="B99" s="14">
        <v>20</v>
      </c>
      <c r="C99" s="14">
        <v>55</v>
      </c>
      <c r="D99" s="14" t="s">
        <v>10</v>
      </c>
      <c r="E99" s="18">
        <v>53921.397375232802</v>
      </c>
      <c r="F99" s="18">
        <v>0</v>
      </c>
      <c r="G99" s="18">
        <v>0</v>
      </c>
      <c r="H99" s="18">
        <f t="shared" si="31"/>
        <v>53921.397375232802</v>
      </c>
      <c r="I99" s="18"/>
      <c r="J99" s="18"/>
      <c r="K99" s="18"/>
      <c r="L99" s="18"/>
      <c r="M99" s="18"/>
      <c r="N99" s="18">
        <f t="shared" si="84"/>
        <v>53921.397375232802</v>
      </c>
      <c r="O99" s="18"/>
      <c r="P99" s="18">
        <f t="shared" si="69"/>
        <v>53921.397375232802</v>
      </c>
      <c r="Q99" s="18"/>
      <c r="S99" s="45">
        <v>21145.350689545303</v>
      </c>
      <c r="T99" s="18">
        <f t="shared" si="70"/>
        <v>75066.748064778105</v>
      </c>
      <c r="U99" s="45"/>
      <c r="V99" s="45">
        <v>-1884.7555938109547</v>
      </c>
      <c r="W99" s="18">
        <f t="shared" si="71"/>
        <v>73181.992470967147</v>
      </c>
    </row>
    <row r="100" spans="1:23" x14ac:dyDescent="0.3">
      <c r="A100" s="17" t="s">
        <v>42</v>
      </c>
      <c r="B100" s="14">
        <v>20</v>
      </c>
      <c r="C100" s="14">
        <v>55</v>
      </c>
      <c r="D100" s="14" t="s">
        <v>39</v>
      </c>
      <c r="E100" s="18">
        <v>0</v>
      </c>
      <c r="F100" s="18"/>
      <c r="G100" s="18">
        <v>10962.717406112301</v>
      </c>
      <c r="H100" s="18">
        <f>E100+F100+G100</f>
        <v>10962.717406112301</v>
      </c>
      <c r="I100" s="18"/>
      <c r="J100" s="18">
        <v>12793.703098766549</v>
      </c>
      <c r="K100" s="18"/>
      <c r="L100" s="18"/>
      <c r="M100" s="18"/>
      <c r="N100" s="18">
        <f t="shared" si="84"/>
        <v>23756.42050487885</v>
      </c>
      <c r="O100" s="18"/>
      <c r="P100" s="18">
        <f t="shared" si="69"/>
        <v>23756.42050487885</v>
      </c>
      <c r="Q100" s="18"/>
      <c r="T100" s="18">
        <f t="shared" si="70"/>
        <v>23756.42050487885</v>
      </c>
      <c r="W100" s="18">
        <f t="shared" si="71"/>
        <v>23756.42050487885</v>
      </c>
    </row>
    <row r="101" spans="1:23" x14ac:dyDescent="0.3">
      <c r="A101" s="17" t="s">
        <v>56</v>
      </c>
      <c r="B101" s="14">
        <v>20</v>
      </c>
      <c r="C101" s="14">
        <v>55</v>
      </c>
      <c r="D101" s="14" t="s">
        <v>51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>
        <v>79412.539256292366</v>
      </c>
      <c r="P101" s="18">
        <f t="shared" si="69"/>
        <v>79412.539256292366</v>
      </c>
      <c r="Q101" s="18"/>
      <c r="T101" s="18">
        <f t="shared" si="70"/>
        <v>79412.539256292366</v>
      </c>
      <c r="W101" s="18">
        <f t="shared" si="71"/>
        <v>79412.539256292366</v>
      </c>
    </row>
    <row r="102" spans="1:23" x14ac:dyDescent="0.3">
      <c r="A102" s="17"/>
      <c r="B102" s="14"/>
      <c r="C102" s="14"/>
      <c r="D102" s="14"/>
      <c r="E102" s="18"/>
      <c r="F102" s="18"/>
      <c r="G102" s="18"/>
      <c r="H102" s="18"/>
      <c r="I102" s="18"/>
      <c r="J102" s="18"/>
      <c r="K102" s="18"/>
      <c r="L102" s="18"/>
      <c r="M102" s="18"/>
      <c r="N102" s="18">
        <f t="shared" si="84"/>
        <v>0</v>
      </c>
      <c r="O102" s="18"/>
      <c r="P102" s="18">
        <f t="shared" si="69"/>
        <v>0</v>
      </c>
      <c r="Q102" s="18"/>
      <c r="T102" s="18">
        <f t="shared" si="70"/>
        <v>0</v>
      </c>
      <c r="W102" s="18">
        <f t="shared" si="71"/>
        <v>0</v>
      </c>
    </row>
    <row r="103" spans="1:23" x14ac:dyDescent="0.3">
      <c r="A103" s="16" t="s">
        <v>29</v>
      </c>
      <c r="B103" s="19"/>
      <c r="C103" s="19"/>
      <c r="D103" s="38"/>
      <c r="E103" s="18"/>
      <c r="F103" s="18"/>
      <c r="G103" s="18"/>
      <c r="H103" s="18"/>
      <c r="I103" s="18">
        <f>I104</f>
        <v>0</v>
      </c>
      <c r="J103" s="15">
        <f t="shared" ref="J103:L103" si="94">J104</f>
        <v>1291.3747604114399</v>
      </c>
      <c r="K103" s="15">
        <f t="shared" si="94"/>
        <v>0</v>
      </c>
      <c r="L103" s="15">
        <f t="shared" si="94"/>
        <v>0</v>
      </c>
      <c r="M103" s="15"/>
      <c r="N103" s="15">
        <f t="shared" si="84"/>
        <v>1291.3747604114399</v>
      </c>
      <c r="O103" s="15"/>
      <c r="P103" s="15">
        <f t="shared" si="69"/>
        <v>1291.3747604114399</v>
      </c>
      <c r="Q103" s="15"/>
      <c r="R103" s="15"/>
      <c r="S103" s="15"/>
      <c r="T103" s="15">
        <f t="shared" si="70"/>
        <v>1291.3747604114399</v>
      </c>
      <c r="U103" s="15"/>
      <c r="V103" s="15"/>
      <c r="W103" s="15">
        <f t="shared" si="71"/>
        <v>1291.3747604114399</v>
      </c>
    </row>
    <row r="104" spans="1:23" x14ac:dyDescent="0.3">
      <c r="A104" s="17" t="s">
        <v>30</v>
      </c>
      <c r="B104" s="14">
        <v>20</v>
      </c>
      <c r="C104" s="14">
        <v>15</v>
      </c>
      <c r="D104" s="14" t="s">
        <v>31</v>
      </c>
      <c r="E104" s="18"/>
      <c r="F104" s="18"/>
      <c r="G104" s="18"/>
      <c r="H104" s="18"/>
      <c r="I104" s="18"/>
      <c r="J104" s="18">
        <v>1291.3747604114399</v>
      </c>
      <c r="K104" s="18"/>
      <c r="L104" s="18"/>
      <c r="M104" s="18"/>
      <c r="N104" s="18">
        <f t="shared" si="84"/>
        <v>1291.3747604114399</v>
      </c>
      <c r="O104" s="18"/>
      <c r="P104" s="18">
        <f t="shared" si="69"/>
        <v>1291.3747604114399</v>
      </c>
      <c r="Q104" s="18"/>
      <c r="T104" s="18">
        <f t="shared" si="70"/>
        <v>1291.3747604114399</v>
      </c>
      <c r="W104" s="18">
        <f t="shared" si="71"/>
        <v>1291.3747604114399</v>
      </c>
    </row>
    <row r="105" spans="1:23" x14ac:dyDescent="0.3">
      <c r="A105" s="17"/>
      <c r="B105" s="14"/>
      <c r="C105" s="14"/>
      <c r="D105" s="14"/>
      <c r="E105" s="12"/>
      <c r="F105" s="12"/>
      <c r="G105" s="12"/>
      <c r="H105" s="12">
        <f t="shared" si="31"/>
        <v>0</v>
      </c>
      <c r="I105" s="12"/>
      <c r="J105" s="12"/>
      <c r="K105" s="12"/>
      <c r="L105" s="12"/>
      <c r="M105" s="12"/>
      <c r="N105" s="12">
        <f t="shared" si="84"/>
        <v>0</v>
      </c>
      <c r="O105" s="12"/>
      <c r="P105" s="12">
        <f t="shared" si="69"/>
        <v>0</v>
      </c>
      <c r="Q105" s="12"/>
      <c r="T105" s="12">
        <f t="shared" si="70"/>
        <v>0</v>
      </c>
      <c r="W105" s="12">
        <f t="shared" si="71"/>
        <v>0</v>
      </c>
    </row>
    <row r="106" spans="1:23" x14ac:dyDescent="0.3">
      <c r="A106" s="16" t="s">
        <v>27</v>
      </c>
      <c r="B106" s="19"/>
      <c r="C106" s="36"/>
      <c r="D106" s="36"/>
      <c r="E106" s="15">
        <f>E107+E108</f>
        <v>200225.25813541672</v>
      </c>
      <c r="F106" s="15">
        <f t="shared" ref="F106:L106" si="95">F107+F108</f>
        <v>0</v>
      </c>
      <c r="G106" s="15">
        <f t="shared" si="95"/>
        <v>0</v>
      </c>
      <c r="H106" s="15">
        <f t="shared" si="31"/>
        <v>200225.25813541672</v>
      </c>
      <c r="I106" s="15">
        <f t="shared" si="95"/>
        <v>0</v>
      </c>
      <c r="J106" s="15">
        <f t="shared" si="95"/>
        <v>0</v>
      </c>
      <c r="K106" s="15">
        <f t="shared" si="95"/>
        <v>0</v>
      </c>
      <c r="L106" s="15">
        <f t="shared" si="95"/>
        <v>0</v>
      </c>
      <c r="M106" s="15"/>
      <c r="N106" s="15">
        <f t="shared" si="84"/>
        <v>200225.25813541672</v>
      </c>
      <c r="O106" s="15">
        <f t="shared" ref="O106:S106" si="96">O107+O108</f>
        <v>0</v>
      </c>
      <c r="P106" s="15">
        <f t="shared" si="69"/>
        <v>200225.25813541672</v>
      </c>
      <c r="Q106" s="15">
        <f t="shared" si="96"/>
        <v>0</v>
      </c>
      <c r="R106" s="15">
        <f t="shared" si="96"/>
        <v>0</v>
      </c>
      <c r="S106" s="15">
        <f t="shared" si="96"/>
        <v>0</v>
      </c>
      <c r="T106" s="15">
        <f t="shared" si="70"/>
        <v>200225.25813541672</v>
      </c>
      <c r="U106" s="15">
        <f t="shared" ref="U106:V106" si="97">U107+U108</f>
        <v>0</v>
      </c>
      <c r="V106" s="15">
        <f t="shared" si="97"/>
        <v>0</v>
      </c>
      <c r="W106" s="15">
        <f t="shared" si="71"/>
        <v>200225.25813541672</v>
      </c>
    </row>
    <row r="107" spans="1:23" x14ac:dyDescent="0.3">
      <c r="A107" s="17" t="s">
        <v>4</v>
      </c>
      <c r="B107" s="14">
        <v>44</v>
      </c>
      <c r="C107" s="14">
        <v>50</v>
      </c>
      <c r="D107" s="14"/>
      <c r="E107" s="18">
        <v>58139.578084555702</v>
      </c>
      <c r="F107" s="18">
        <v>0</v>
      </c>
      <c r="G107" s="18">
        <v>0</v>
      </c>
      <c r="H107" s="18">
        <f t="shared" si="31"/>
        <v>58139.578084555702</v>
      </c>
      <c r="I107" s="18"/>
      <c r="J107" s="18"/>
      <c r="K107" s="18"/>
      <c r="L107" s="18"/>
      <c r="M107" s="18"/>
      <c r="N107" s="18">
        <f t="shared" si="84"/>
        <v>58139.578084555702</v>
      </c>
      <c r="O107" s="18"/>
      <c r="P107" s="18">
        <f t="shared" si="69"/>
        <v>58139.578084555702</v>
      </c>
      <c r="Q107" s="18"/>
      <c r="T107" s="18">
        <f t="shared" si="70"/>
        <v>58139.578084555702</v>
      </c>
      <c r="W107" s="18">
        <f t="shared" si="71"/>
        <v>58139.578084555702</v>
      </c>
    </row>
    <row r="108" spans="1:23" x14ac:dyDescent="0.3">
      <c r="A108" s="17" t="s">
        <v>8</v>
      </c>
      <c r="B108" s="14">
        <v>44</v>
      </c>
      <c r="C108" s="14">
        <v>55</v>
      </c>
      <c r="D108" s="14"/>
      <c r="E108" s="18">
        <v>142085.680050861</v>
      </c>
      <c r="F108" s="18">
        <v>0</v>
      </c>
      <c r="G108" s="18">
        <v>0</v>
      </c>
      <c r="H108" s="18">
        <f t="shared" si="31"/>
        <v>142085.680050861</v>
      </c>
      <c r="I108" s="18"/>
      <c r="J108" s="18"/>
      <c r="K108" s="18"/>
      <c r="L108" s="18"/>
      <c r="M108" s="18"/>
      <c r="N108" s="18">
        <f t="shared" si="84"/>
        <v>142085.680050861</v>
      </c>
      <c r="O108" s="18"/>
      <c r="P108" s="18">
        <f t="shared" si="69"/>
        <v>142085.680050861</v>
      </c>
      <c r="Q108" s="18"/>
      <c r="T108" s="18">
        <f t="shared" si="70"/>
        <v>142085.680050861</v>
      </c>
      <c r="W108" s="18">
        <f t="shared" si="71"/>
        <v>142085.680050861</v>
      </c>
    </row>
    <row r="109" spans="1:23" x14ac:dyDescent="0.3">
      <c r="A109" s="17"/>
      <c r="B109" s="14"/>
      <c r="C109" s="14"/>
      <c r="D109" s="14"/>
      <c r="E109" s="12">
        <v>0</v>
      </c>
      <c r="F109" s="12"/>
      <c r="G109" s="12"/>
      <c r="H109" s="12">
        <f t="shared" si="31"/>
        <v>0</v>
      </c>
      <c r="I109" s="12"/>
      <c r="J109" s="12"/>
      <c r="K109" s="12"/>
      <c r="L109" s="12"/>
      <c r="M109" s="12"/>
      <c r="N109" s="12">
        <f t="shared" si="84"/>
        <v>0</v>
      </c>
      <c r="O109" s="12"/>
      <c r="P109" s="12">
        <f t="shared" si="69"/>
        <v>0</v>
      </c>
      <c r="Q109" s="12"/>
      <c r="T109" s="12">
        <f t="shared" si="70"/>
        <v>0</v>
      </c>
      <c r="W109" s="12">
        <f t="shared" si="71"/>
        <v>0</v>
      </c>
    </row>
    <row r="110" spans="1:23" x14ac:dyDescent="0.3">
      <c r="A110" s="16" t="s">
        <v>12</v>
      </c>
      <c r="B110" s="14">
        <v>60</v>
      </c>
      <c r="C110" s="14">
        <v>61</v>
      </c>
      <c r="D110" s="14"/>
      <c r="E110" s="15">
        <v>53588.468457381598</v>
      </c>
      <c r="F110" s="15">
        <v>0</v>
      </c>
      <c r="G110" s="15">
        <v>0</v>
      </c>
      <c r="H110" s="15">
        <f t="shared" si="31"/>
        <v>53588.468457381598</v>
      </c>
      <c r="I110" s="15"/>
      <c r="J110" s="15"/>
      <c r="K110" s="15"/>
      <c r="L110" s="15"/>
      <c r="M110" s="15"/>
      <c r="N110" s="15">
        <f t="shared" si="84"/>
        <v>53588.468457381598</v>
      </c>
      <c r="O110" s="15"/>
      <c r="P110" s="15">
        <f t="shared" si="69"/>
        <v>53588.468457381598</v>
      </c>
      <c r="Q110" s="15"/>
      <c r="T110" s="15">
        <f t="shared" si="70"/>
        <v>53588.468457381598</v>
      </c>
      <c r="W110" s="15">
        <f t="shared" si="71"/>
        <v>53588.468457381598</v>
      </c>
    </row>
    <row r="111" spans="1:23" x14ac:dyDescent="0.3">
      <c r="A111" s="16"/>
      <c r="B111" s="14"/>
      <c r="C111" s="14"/>
      <c r="D111" s="14"/>
      <c r="E111" s="1">
        <v>0</v>
      </c>
      <c r="H111" s="1">
        <f t="shared" si="31"/>
        <v>0</v>
      </c>
      <c r="N111" s="1">
        <f t="shared" si="84"/>
        <v>0</v>
      </c>
      <c r="P111" s="1">
        <f t="shared" si="69"/>
        <v>0</v>
      </c>
      <c r="T111" s="1">
        <f t="shared" si="70"/>
        <v>0</v>
      </c>
      <c r="W111" s="1">
        <f t="shared" si="71"/>
        <v>0</v>
      </c>
    </row>
    <row r="112" spans="1:23" ht="15.5" x14ac:dyDescent="0.35">
      <c r="A112" s="7" t="s">
        <v>21</v>
      </c>
      <c r="B112" s="14"/>
      <c r="C112" s="34"/>
      <c r="D112" s="14"/>
      <c r="E112" s="41">
        <f>E113+E119+E125+E128+E134</f>
        <v>6382101.5449757148</v>
      </c>
      <c r="F112" s="41">
        <f>F113+F119+F125+F128+F134</f>
        <v>-661761.42932880367</v>
      </c>
      <c r="G112" s="41">
        <f>G113+G119+G125+G128+G134</f>
        <v>98079.985774702698</v>
      </c>
      <c r="H112" s="41">
        <f t="shared" ref="H112:H195" si="98">E112+F112+G112</f>
        <v>5818420.1014216132</v>
      </c>
      <c r="I112" s="41">
        <f>I113+I119+I125+I128+I134</f>
        <v>197939.82231580687</v>
      </c>
      <c r="J112" s="41">
        <f>J113+J119+J125+J128+J134</f>
        <v>52543.022150051351</v>
      </c>
      <c r="K112" s="41">
        <f t="shared" ref="K112:M112" si="99">K113+K119+K125+K128+K134</f>
        <v>0</v>
      </c>
      <c r="L112" s="41">
        <f t="shared" si="99"/>
        <v>0</v>
      </c>
      <c r="M112" s="41">
        <f t="shared" si="99"/>
        <v>0</v>
      </c>
      <c r="N112" s="41">
        <f t="shared" si="84"/>
        <v>6068902.9458874715</v>
      </c>
      <c r="O112" s="41">
        <f t="shared" ref="O112:Q112" si="100">O113+O119+O125+O128+O134</f>
        <v>2204097.0440621721</v>
      </c>
      <c r="P112" s="41">
        <f t="shared" si="69"/>
        <v>8272999.9899496436</v>
      </c>
      <c r="Q112" s="41">
        <f t="shared" si="100"/>
        <v>-348624.38707849942</v>
      </c>
      <c r="R112" s="41">
        <f t="shared" ref="R112:S112" si="101">R113+R119+R125+R128+R134</f>
        <v>1783.3239673838141</v>
      </c>
      <c r="S112" s="41">
        <f t="shared" si="101"/>
        <v>203440.87679202168</v>
      </c>
      <c r="T112" s="41">
        <f t="shared" si="70"/>
        <v>8129599.8036305504</v>
      </c>
      <c r="U112" s="41">
        <f t="shared" ref="U112:V112" si="102">U113+U119+U125+U128+U134</f>
        <v>-149591.767560051</v>
      </c>
      <c r="V112" s="41">
        <f t="shared" si="102"/>
        <v>78693.907430518215</v>
      </c>
      <c r="W112" s="41">
        <f t="shared" si="71"/>
        <v>8058701.943501018</v>
      </c>
    </row>
    <row r="113" spans="1:23" x14ac:dyDescent="0.3">
      <c r="A113" s="16" t="s">
        <v>4</v>
      </c>
      <c r="B113" s="19"/>
      <c r="C113" s="19"/>
      <c r="D113" s="19"/>
      <c r="E113" s="15">
        <f>E114</f>
        <v>984459.03875477787</v>
      </c>
      <c r="F113" s="15">
        <f t="shared" ref="F113:M113" si="103">F114</f>
        <v>-621783.53649710596</v>
      </c>
      <c r="G113" s="15">
        <f t="shared" si="103"/>
        <v>0</v>
      </c>
      <c r="H113" s="15">
        <f t="shared" si="98"/>
        <v>362675.50225767191</v>
      </c>
      <c r="I113" s="15">
        <f t="shared" si="103"/>
        <v>197939.82231580687</v>
      </c>
      <c r="J113" s="15">
        <f t="shared" si="103"/>
        <v>25710.285388791042</v>
      </c>
      <c r="K113" s="15">
        <f t="shared" si="103"/>
        <v>0</v>
      </c>
      <c r="L113" s="15">
        <f t="shared" si="103"/>
        <v>0</v>
      </c>
      <c r="M113" s="15">
        <f t="shared" si="103"/>
        <v>0</v>
      </c>
      <c r="N113" s="15">
        <f t="shared" si="84"/>
        <v>586325.60996226978</v>
      </c>
      <c r="O113" s="15">
        <f>O114+O115+O116+O117</f>
        <v>1900812.416265894</v>
      </c>
      <c r="P113" s="15">
        <f t="shared" si="69"/>
        <v>2487138.0262281639</v>
      </c>
      <c r="Q113" s="15">
        <f>Q114+Q115+Q116+Q117</f>
        <v>-116199.08812168906</v>
      </c>
      <c r="R113" s="15">
        <f t="shared" ref="R113:S113" si="104">R114+R115+R116+R117</f>
        <v>1783.3239673838141</v>
      </c>
      <c r="S113" s="15">
        <f t="shared" si="104"/>
        <v>163157.98773384109</v>
      </c>
      <c r="T113" s="15">
        <f t="shared" si="70"/>
        <v>2535880.2498076996</v>
      </c>
      <c r="U113" s="15">
        <f t="shared" ref="U113:V113" si="105">U114+U115+U116+U117</f>
        <v>0</v>
      </c>
      <c r="V113" s="15">
        <f t="shared" si="105"/>
        <v>0</v>
      </c>
      <c r="W113" s="15">
        <f t="shared" si="71"/>
        <v>2535880.2498076996</v>
      </c>
    </row>
    <row r="114" spans="1:23" x14ac:dyDescent="0.3">
      <c r="A114" s="17" t="s">
        <v>5</v>
      </c>
      <c r="B114" s="14">
        <v>20</v>
      </c>
      <c r="C114" s="14">
        <v>50</v>
      </c>
      <c r="D114" s="14"/>
      <c r="E114" s="45">
        <v>984459.03875477787</v>
      </c>
      <c r="F114" s="45">
        <v>-621783.53649710596</v>
      </c>
      <c r="G114" s="45">
        <v>0</v>
      </c>
      <c r="H114" s="45">
        <f t="shared" si="98"/>
        <v>362675.50225767191</v>
      </c>
      <c r="I114" s="45">
        <v>197939.82231580687</v>
      </c>
      <c r="J114" s="45">
        <v>25710.285388791042</v>
      </c>
      <c r="K114" s="45"/>
      <c r="L114" s="45"/>
      <c r="M114" s="45"/>
      <c r="N114" s="45">
        <f t="shared" si="84"/>
        <v>586325.60996226978</v>
      </c>
      <c r="O114" s="45">
        <v>176557.45335871927</v>
      </c>
      <c r="P114" s="45">
        <f t="shared" si="69"/>
        <v>762883.06332098902</v>
      </c>
      <c r="Q114" s="45">
        <v>-116199.08812168906</v>
      </c>
      <c r="R114" s="45">
        <v>1783.3239673838141</v>
      </c>
      <c r="S114" s="45">
        <v>163157.98773384109</v>
      </c>
      <c r="T114" s="45">
        <f t="shared" si="70"/>
        <v>811625.28690052486</v>
      </c>
      <c r="U114" s="45"/>
      <c r="V114" s="45"/>
      <c r="W114" s="45">
        <f t="shared" si="71"/>
        <v>811625.28690052486</v>
      </c>
    </row>
    <row r="115" spans="1:23" x14ac:dyDescent="0.3">
      <c r="A115" s="17" t="s">
        <v>50</v>
      </c>
      <c r="B115" s="14">
        <v>20</v>
      </c>
      <c r="C115" s="14">
        <v>50</v>
      </c>
      <c r="D115" s="14" t="s">
        <v>51</v>
      </c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>
        <v>151284.62779627825</v>
      </c>
      <c r="P115" s="45">
        <f t="shared" si="69"/>
        <v>151284.62779627825</v>
      </c>
      <c r="Q115" s="45"/>
      <c r="T115" s="45">
        <f t="shared" si="70"/>
        <v>151284.62779627825</v>
      </c>
      <c r="W115" s="45">
        <f t="shared" si="71"/>
        <v>151284.62779627825</v>
      </c>
    </row>
    <row r="116" spans="1:23" x14ac:dyDescent="0.3">
      <c r="A116" s="17" t="s">
        <v>52</v>
      </c>
      <c r="B116" s="14">
        <v>20</v>
      </c>
      <c r="C116" s="14">
        <v>50</v>
      </c>
      <c r="D116" s="14" t="s">
        <v>53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>
        <v>132038.35857959199</v>
      </c>
      <c r="P116" s="45">
        <f t="shared" si="69"/>
        <v>132038.35857959199</v>
      </c>
      <c r="Q116" s="45"/>
      <c r="T116" s="45">
        <f t="shared" si="70"/>
        <v>132038.35857959199</v>
      </c>
      <c r="W116" s="45">
        <f t="shared" si="71"/>
        <v>132038.35857959199</v>
      </c>
    </row>
    <row r="117" spans="1:23" x14ac:dyDescent="0.3">
      <c r="A117" s="17" t="s">
        <v>54</v>
      </c>
      <c r="B117" s="14">
        <v>20</v>
      </c>
      <c r="C117" s="14">
        <v>50</v>
      </c>
      <c r="D117" s="14" t="s">
        <v>55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>
        <v>1440931.9765313044</v>
      </c>
      <c r="P117" s="45">
        <f t="shared" si="69"/>
        <v>1440931.9765313044</v>
      </c>
      <c r="Q117" s="45"/>
      <c r="T117" s="45">
        <f t="shared" si="70"/>
        <v>1440931.9765313044</v>
      </c>
      <c r="W117" s="45">
        <f t="shared" si="71"/>
        <v>1440931.9765313044</v>
      </c>
    </row>
    <row r="118" spans="1:23" ht="15.5" x14ac:dyDescent="0.35">
      <c r="A118" s="17"/>
      <c r="B118" s="14"/>
      <c r="C118" s="14"/>
      <c r="D118" s="14"/>
      <c r="E118" s="41">
        <v>0</v>
      </c>
      <c r="F118" s="41"/>
      <c r="G118" s="41"/>
      <c r="H118" s="41">
        <f t="shared" si="98"/>
        <v>0</v>
      </c>
      <c r="I118" s="41"/>
      <c r="J118" s="41"/>
      <c r="K118" s="41"/>
      <c r="L118" s="41"/>
      <c r="M118" s="41"/>
      <c r="N118" s="41">
        <f t="shared" si="84"/>
        <v>0</v>
      </c>
      <c r="O118" s="41"/>
      <c r="P118" s="41">
        <f t="shared" si="69"/>
        <v>0</v>
      </c>
      <c r="Q118" s="41"/>
      <c r="T118" s="41">
        <f t="shared" si="70"/>
        <v>0</v>
      </c>
      <c r="W118" s="41">
        <f t="shared" si="71"/>
        <v>0</v>
      </c>
    </row>
    <row r="119" spans="1:23" x14ac:dyDescent="0.3">
      <c r="A119" s="22" t="s">
        <v>13</v>
      </c>
      <c r="B119" s="19"/>
      <c r="C119" s="35"/>
      <c r="D119" s="19"/>
      <c r="E119" s="15">
        <f>E120+E121+E122</f>
        <v>894270.86298760097</v>
      </c>
      <c r="F119" s="15">
        <f t="shared" ref="F119:M119" si="106">F120+F121+F122</f>
        <v>-39977.892831697704</v>
      </c>
      <c r="G119" s="15">
        <f t="shared" si="106"/>
        <v>98079.985774702698</v>
      </c>
      <c r="H119" s="15">
        <f t="shared" si="98"/>
        <v>952372.955930606</v>
      </c>
      <c r="I119" s="15">
        <f>I120+I121+I122</f>
        <v>0</v>
      </c>
      <c r="J119" s="15">
        <f>J120+J121+J122</f>
        <v>24372.607015958492</v>
      </c>
      <c r="K119" s="15">
        <f t="shared" si="106"/>
        <v>0</v>
      </c>
      <c r="L119" s="15">
        <f t="shared" si="106"/>
        <v>0</v>
      </c>
      <c r="M119" s="15">
        <f t="shared" si="106"/>
        <v>0</v>
      </c>
      <c r="N119" s="15">
        <f t="shared" si="84"/>
        <v>976745.56294656452</v>
      </c>
      <c r="O119" s="15">
        <f>O120+O121+O122+O123</f>
        <v>303284.62779627828</v>
      </c>
      <c r="P119" s="15">
        <f t="shared" si="69"/>
        <v>1280030.1907428429</v>
      </c>
      <c r="Q119" s="15">
        <f>Q120+Q121+Q122+Q123</f>
        <v>-232425.29895681038</v>
      </c>
      <c r="R119" s="15">
        <f t="shared" ref="R119:S119" si="107">R120+R121+R122+R123</f>
        <v>0</v>
      </c>
      <c r="S119" s="15">
        <f t="shared" si="107"/>
        <v>40282.889058180604</v>
      </c>
      <c r="T119" s="15">
        <f t="shared" si="70"/>
        <v>1087887.780844213</v>
      </c>
      <c r="U119" s="15">
        <f t="shared" ref="U119:V119" si="108">U120+U121+U122+U123</f>
        <v>-149591.767560051</v>
      </c>
      <c r="V119" s="15">
        <f t="shared" si="108"/>
        <v>78693.907430518215</v>
      </c>
      <c r="W119" s="15">
        <f t="shared" si="71"/>
        <v>1016989.9207146801</v>
      </c>
    </row>
    <row r="120" spans="1:23" x14ac:dyDescent="0.3">
      <c r="A120" s="17" t="s">
        <v>8</v>
      </c>
      <c r="B120" s="14">
        <v>20</v>
      </c>
      <c r="C120" s="14">
        <v>55</v>
      </c>
      <c r="D120" s="14"/>
      <c r="E120" s="45">
        <v>411855.136636624</v>
      </c>
      <c r="F120" s="45">
        <v>-39977.892831697704</v>
      </c>
      <c r="G120" s="45">
        <v>0</v>
      </c>
      <c r="H120" s="45">
        <f t="shared" si="98"/>
        <v>371877.24380492629</v>
      </c>
      <c r="I120" s="45"/>
      <c r="J120" s="45"/>
      <c r="K120" s="45"/>
      <c r="L120" s="45"/>
      <c r="M120" s="45"/>
      <c r="N120" s="45">
        <f t="shared" si="84"/>
        <v>371877.24380492629</v>
      </c>
      <c r="O120" s="45">
        <v>152000.00000000003</v>
      </c>
      <c r="P120" s="45">
        <f t="shared" si="69"/>
        <v>523877.24380492629</v>
      </c>
      <c r="Q120" s="45">
        <v>-232425.29895681038</v>
      </c>
      <c r="T120" s="45">
        <f t="shared" si="70"/>
        <v>291451.94484811591</v>
      </c>
      <c r="U120" s="45">
        <v>-149591.767560051</v>
      </c>
      <c r="V120" s="45">
        <v>82284.455761368765</v>
      </c>
      <c r="W120" s="45">
        <f t="shared" si="71"/>
        <v>224144.63304943367</v>
      </c>
    </row>
    <row r="121" spans="1:23" x14ac:dyDescent="0.3">
      <c r="A121" s="17" t="s">
        <v>9</v>
      </c>
      <c r="B121" s="14">
        <v>20</v>
      </c>
      <c r="C121" s="14">
        <v>55</v>
      </c>
      <c r="D121" s="14" t="s">
        <v>10</v>
      </c>
      <c r="E121" s="45">
        <v>482415.72635097703</v>
      </c>
      <c r="F121" s="45">
        <v>0</v>
      </c>
      <c r="G121" s="45">
        <v>0</v>
      </c>
      <c r="H121" s="45">
        <f t="shared" si="98"/>
        <v>482415.72635097703</v>
      </c>
      <c r="I121" s="45"/>
      <c r="J121" s="45"/>
      <c r="K121" s="45"/>
      <c r="L121" s="45"/>
      <c r="M121" s="45"/>
      <c r="N121" s="45">
        <f t="shared" si="84"/>
        <v>482415.72635097703</v>
      </c>
      <c r="O121" s="45"/>
      <c r="P121" s="45">
        <f t="shared" si="69"/>
        <v>482415.72635097703</v>
      </c>
      <c r="Q121" s="45"/>
      <c r="S121" s="45">
        <v>40282.889058180604</v>
      </c>
      <c r="T121" s="45">
        <f t="shared" si="70"/>
        <v>522698.61540915765</v>
      </c>
      <c r="U121" s="45"/>
      <c r="V121" s="45">
        <v>-3590.5483308505527</v>
      </c>
      <c r="W121" s="45">
        <f t="shared" si="71"/>
        <v>519108.0670783071</v>
      </c>
    </row>
    <row r="122" spans="1:23" x14ac:dyDescent="0.3">
      <c r="A122" s="17" t="s">
        <v>42</v>
      </c>
      <c r="B122" s="14">
        <v>20</v>
      </c>
      <c r="C122" s="14">
        <v>55</v>
      </c>
      <c r="D122" s="14" t="s">
        <v>39</v>
      </c>
      <c r="E122" s="45">
        <v>0</v>
      </c>
      <c r="F122" s="45"/>
      <c r="G122" s="45">
        <v>98079.985774702698</v>
      </c>
      <c r="H122" s="45">
        <f t="shared" si="98"/>
        <v>98079.985774702698</v>
      </c>
      <c r="I122" s="45"/>
      <c r="J122" s="45">
        <v>24372.607015958492</v>
      </c>
      <c r="K122" s="45"/>
      <c r="L122" s="45"/>
      <c r="M122" s="45"/>
      <c r="N122" s="45">
        <f t="shared" si="84"/>
        <v>122452.59279066119</v>
      </c>
      <c r="O122" s="45"/>
      <c r="P122" s="45">
        <f t="shared" si="69"/>
        <v>122452.59279066119</v>
      </c>
      <c r="Q122" s="45"/>
      <c r="T122" s="45">
        <f t="shared" si="70"/>
        <v>122452.59279066119</v>
      </c>
      <c r="W122" s="45">
        <f t="shared" si="71"/>
        <v>122452.59279066119</v>
      </c>
    </row>
    <row r="123" spans="1:23" x14ac:dyDescent="0.3">
      <c r="A123" s="17" t="s">
        <v>56</v>
      </c>
      <c r="B123" s="14">
        <v>20</v>
      </c>
      <c r="C123" s="14">
        <v>55</v>
      </c>
      <c r="D123" s="14" t="s">
        <v>51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>
        <v>151284.62779627825</v>
      </c>
      <c r="P123" s="45">
        <f t="shared" si="69"/>
        <v>151284.62779627825</v>
      </c>
      <c r="Q123" s="45"/>
      <c r="T123" s="45">
        <f t="shared" si="70"/>
        <v>151284.62779627825</v>
      </c>
      <c r="W123" s="45">
        <f t="shared" si="71"/>
        <v>151284.62779627825</v>
      </c>
    </row>
    <row r="124" spans="1:23" ht="15.5" x14ac:dyDescent="0.35">
      <c r="A124" s="21"/>
      <c r="B124" s="44"/>
      <c r="C124" s="44"/>
      <c r="D124" s="44"/>
      <c r="E124" s="41">
        <v>0</v>
      </c>
      <c r="F124" s="41"/>
      <c r="G124" s="41"/>
      <c r="H124" s="41">
        <f t="shared" si="98"/>
        <v>0</v>
      </c>
      <c r="I124" s="41"/>
      <c r="J124" s="41"/>
      <c r="K124" s="41"/>
      <c r="L124" s="41"/>
      <c r="M124" s="41"/>
      <c r="N124" s="41">
        <f t="shared" si="84"/>
        <v>0</v>
      </c>
      <c r="O124" s="41"/>
      <c r="P124" s="41">
        <f t="shared" si="69"/>
        <v>0</v>
      </c>
      <c r="Q124" s="41"/>
      <c r="T124" s="41">
        <f t="shared" si="70"/>
        <v>0</v>
      </c>
      <c r="W124" s="41">
        <f t="shared" si="71"/>
        <v>0</v>
      </c>
    </row>
    <row r="125" spans="1:23" x14ac:dyDescent="0.3">
      <c r="A125" s="16" t="s">
        <v>29</v>
      </c>
      <c r="B125" s="19"/>
      <c r="C125" s="19"/>
      <c r="D125" s="38"/>
      <c r="E125" s="15">
        <f>E126</f>
        <v>23516.2511634568</v>
      </c>
      <c r="F125" s="15">
        <f t="shared" ref="F125:J125" si="109">F126</f>
        <v>0</v>
      </c>
      <c r="G125" s="15">
        <f t="shared" si="109"/>
        <v>0</v>
      </c>
      <c r="H125" s="15">
        <f t="shared" si="98"/>
        <v>23516.2511634568</v>
      </c>
      <c r="I125" s="15">
        <f t="shared" si="109"/>
        <v>0</v>
      </c>
      <c r="J125" s="15">
        <f t="shared" si="109"/>
        <v>2460.1297453018115</v>
      </c>
      <c r="K125" s="15"/>
      <c r="L125" s="15"/>
      <c r="M125" s="15"/>
      <c r="N125" s="15">
        <f t="shared" si="84"/>
        <v>25976.380908758612</v>
      </c>
      <c r="O125" s="15">
        <f t="shared" ref="O125:V125" si="110">O126</f>
        <v>0</v>
      </c>
      <c r="P125" s="15">
        <f t="shared" si="69"/>
        <v>25976.380908758612</v>
      </c>
      <c r="Q125" s="15">
        <f t="shared" si="110"/>
        <v>0</v>
      </c>
      <c r="R125" s="15">
        <f t="shared" si="110"/>
        <v>0</v>
      </c>
      <c r="S125" s="15">
        <f t="shared" si="110"/>
        <v>0</v>
      </c>
      <c r="T125" s="15">
        <f t="shared" si="70"/>
        <v>25976.380908758612</v>
      </c>
      <c r="U125" s="15">
        <f t="shared" si="110"/>
        <v>0</v>
      </c>
      <c r="V125" s="15">
        <f t="shared" si="110"/>
        <v>0</v>
      </c>
      <c r="W125" s="15">
        <f t="shared" si="71"/>
        <v>25976.380908758612</v>
      </c>
    </row>
    <row r="126" spans="1:23" x14ac:dyDescent="0.3">
      <c r="A126" s="17" t="s">
        <v>30</v>
      </c>
      <c r="B126" s="14">
        <v>20</v>
      </c>
      <c r="C126" s="14">
        <v>15</v>
      </c>
      <c r="D126" s="14" t="s">
        <v>31</v>
      </c>
      <c r="E126" s="45">
        <v>23516.2511634568</v>
      </c>
      <c r="F126" s="45">
        <v>0</v>
      </c>
      <c r="G126" s="45">
        <v>0</v>
      </c>
      <c r="H126" s="45">
        <f t="shared" si="98"/>
        <v>23516.2511634568</v>
      </c>
      <c r="I126" s="45"/>
      <c r="J126" s="45">
        <v>2460.1297453018115</v>
      </c>
      <c r="K126" s="45"/>
      <c r="L126" s="45"/>
      <c r="M126" s="45"/>
      <c r="N126" s="45">
        <f t="shared" si="84"/>
        <v>25976.380908758612</v>
      </c>
      <c r="O126" s="45"/>
      <c r="P126" s="45">
        <f t="shared" si="69"/>
        <v>25976.380908758612</v>
      </c>
      <c r="Q126" s="45"/>
      <c r="T126" s="45">
        <f t="shared" si="70"/>
        <v>25976.380908758612</v>
      </c>
      <c r="W126" s="45">
        <f t="shared" si="71"/>
        <v>25976.380908758612</v>
      </c>
    </row>
    <row r="127" spans="1:23" ht="15.5" x14ac:dyDescent="0.35">
      <c r="A127" s="17"/>
      <c r="B127" s="14"/>
      <c r="C127" s="14"/>
      <c r="D127" s="14"/>
      <c r="E127" s="41">
        <v>0</v>
      </c>
      <c r="F127" s="41"/>
      <c r="G127" s="41"/>
      <c r="H127" s="41">
        <f t="shared" si="98"/>
        <v>0</v>
      </c>
      <c r="I127" s="41"/>
      <c r="J127" s="41"/>
      <c r="K127" s="41"/>
      <c r="L127" s="41"/>
      <c r="M127" s="41"/>
      <c r="N127" s="41">
        <f t="shared" si="84"/>
        <v>0</v>
      </c>
      <c r="O127" s="41"/>
      <c r="P127" s="41">
        <f t="shared" si="69"/>
        <v>0</v>
      </c>
      <c r="Q127" s="41"/>
      <c r="T127" s="41">
        <f t="shared" si="70"/>
        <v>0</v>
      </c>
      <c r="W127" s="41">
        <f t="shared" si="71"/>
        <v>0</v>
      </c>
    </row>
    <row r="128" spans="1:23" x14ac:dyDescent="0.3">
      <c r="A128" s="16" t="s">
        <v>27</v>
      </c>
      <c r="B128" s="19"/>
      <c r="C128" s="36"/>
      <c r="D128" s="36"/>
      <c r="E128" s="15">
        <f>E129+E130+E131+E132</f>
        <v>2736104.68248105</v>
      </c>
      <c r="F128" s="15">
        <f t="shared" ref="F128:M128" si="111">F129+F130+F131+F132</f>
        <v>0</v>
      </c>
      <c r="G128" s="15">
        <f t="shared" si="111"/>
        <v>0</v>
      </c>
      <c r="H128" s="15">
        <f t="shared" si="98"/>
        <v>2736104.68248105</v>
      </c>
      <c r="I128" s="15">
        <f t="shared" si="111"/>
        <v>0</v>
      </c>
      <c r="J128" s="15">
        <f t="shared" si="111"/>
        <v>0</v>
      </c>
      <c r="K128" s="15">
        <f t="shared" si="111"/>
        <v>0</v>
      </c>
      <c r="L128" s="15">
        <f t="shared" si="111"/>
        <v>0</v>
      </c>
      <c r="M128" s="15">
        <f t="shared" si="111"/>
        <v>0</v>
      </c>
      <c r="N128" s="15">
        <f t="shared" si="84"/>
        <v>2736104.68248105</v>
      </c>
      <c r="O128" s="15">
        <f t="shared" ref="O128:S128" si="112">O129+O130+O131+O132</f>
        <v>0</v>
      </c>
      <c r="P128" s="15">
        <f t="shared" si="69"/>
        <v>2736104.68248105</v>
      </c>
      <c r="Q128" s="15">
        <f t="shared" si="112"/>
        <v>0</v>
      </c>
      <c r="R128" s="15">
        <f t="shared" si="112"/>
        <v>0</v>
      </c>
      <c r="S128" s="15">
        <f t="shared" si="112"/>
        <v>0</v>
      </c>
      <c r="T128" s="15">
        <f t="shared" si="70"/>
        <v>2736104.68248105</v>
      </c>
      <c r="U128" s="15">
        <f t="shared" ref="U128:V128" si="113">U129+U130+U131+U132</f>
        <v>0</v>
      </c>
      <c r="V128" s="15">
        <f t="shared" si="113"/>
        <v>0</v>
      </c>
      <c r="W128" s="15">
        <f t="shared" si="71"/>
        <v>2736104.68248105</v>
      </c>
    </row>
    <row r="129" spans="1:23" x14ac:dyDescent="0.3">
      <c r="A129" s="17" t="s">
        <v>30</v>
      </c>
      <c r="B129" s="14">
        <v>44</v>
      </c>
      <c r="C129" s="14">
        <v>15</v>
      </c>
      <c r="D129" s="14" t="s">
        <v>31</v>
      </c>
      <c r="E129" s="45">
        <v>84000</v>
      </c>
      <c r="F129" s="45">
        <v>0</v>
      </c>
      <c r="G129" s="45">
        <v>0</v>
      </c>
      <c r="H129" s="45">
        <f t="shared" si="98"/>
        <v>84000</v>
      </c>
      <c r="I129" s="45"/>
      <c r="J129" s="45"/>
      <c r="K129" s="45"/>
      <c r="L129" s="45"/>
      <c r="M129" s="45"/>
      <c r="N129" s="45">
        <f t="shared" si="84"/>
        <v>84000</v>
      </c>
      <c r="O129" s="45"/>
      <c r="P129" s="45">
        <f t="shared" si="69"/>
        <v>84000</v>
      </c>
      <c r="Q129" s="45"/>
      <c r="T129" s="45">
        <f t="shared" si="70"/>
        <v>84000</v>
      </c>
      <c r="W129" s="45">
        <f t="shared" si="71"/>
        <v>84000</v>
      </c>
    </row>
    <row r="130" spans="1:23" x14ac:dyDescent="0.3">
      <c r="A130" s="17" t="s">
        <v>32</v>
      </c>
      <c r="B130" s="14">
        <v>44</v>
      </c>
      <c r="C130" s="14">
        <v>45</v>
      </c>
      <c r="D130" s="14" t="s">
        <v>7</v>
      </c>
      <c r="E130" s="45">
        <v>12000</v>
      </c>
      <c r="F130" s="45">
        <v>0</v>
      </c>
      <c r="G130" s="45">
        <v>0</v>
      </c>
      <c r="H130" s="45">
        <f t="shared" si="98"/>
        <v>12000</v>
      </c>
      <c r="I130" s="45"/>
      <c r="J130" s="45"/>
      <c r="K130" s="45"/>
      <c r="L130" s="45"/>
      <c r="M130" s="45"/>
      <c r="N130" s="45">
        <f t="shared" ref="N130:N168" si="114">H130+I130+J130+K130+L130+M130</f>
        <v>12000</v>
      </c>
      <c r="O130" s="45"/>
      <c r="P130" s="45">
        <f t="shared" si="69"/>
        <v>12000</v>
      </c>
      <c r="Q130" s="45"/>
      <c r="T130" s="45">
        <f t="shared" si="70"/>
        <v>12000</v>
      </c>
      <c r="W130" s="45">
        <f t="shared" si="71"/>
        <v>12000</v>
      </c>
    </row>
    <row r="131" spans="1:23" x14ac:dyDescent="0.3">
      <c r="A131" s="17" t="s">
        <v>4</v>
      </c>
      <c r="B131" s="14">
        <v>44</v>
      </c>
      <c r="C131" s="14">
        <v>50</v>
      </c>
      <c r="D131" s="14"/>
      <c r="E131" s="45">
        <v>2005131.18248105</v>
      </c>
      <c r="F131" s="45">
        <v>0</v>
      </c>
      <c r="G131" s="45">
        <v>0</v>
      </c>
      <c r="H131" s="45">
        <f t="shared" si="98"/>
        <v>2005131.18248105</v>
      </c>
      <c r="I131" s="45"/>
      <c r="J131" s="45"/>
      <c r="K131" s="45"/>
      <c r="L131" s="45"/>
      <c r="M131" s="45"/>
      <c r="N131" s="45">
        <f t="shared" si="114"/>
        <v>2005131.18248105</v>
      </c>
      <c r="O131" s="45"/>
      <c r="P131" s="45">
        <f t="shared" si="69"/>
        <v>2005131.18248105</v>
      </c>
      <c r="Q131" s="45"/>
      <c r="T131" s="45">
        <f t="shared" si="70"/>
        <v>2005131.18248105</v>
      </c>
      <c r="W131" s="45">
        <f t="shared" si="71"/>
        <v>2005131.18248105</v>
      </c>
    </row>
    <row r="132" spans="1:23" x14ac:dyDescent="0.3">
      <c r="A132" s="17" t="s">
        <v>8</v>
      </c>
      <c r="B132" s="14">
        <v>44</v>
      </c>
      <c r="C132" s="14">
        <v>55</v>
      </c>
      <c r="D132" s="14"/>
      <c r="E132" s="45">
        <v>634973.5</v>
      </c>
      <c r="F132" s="45">
        <v>0</v>
      </c>
      <c r="G132" s="45">
        <v>0</v>
      </c>
      <c r="H132" s="45">
        <f t="shared" si="98"/>
        <v>634973.5</v>
      </c>
      <c r="I132" s="45"/>
      <c r="J132" s="45"/>
      <c r="K132" s="45"/>
      <c r="L132" s="45"/>
      <c r="M132" s="45"/>
      <c r="N132" s="45">
        <f t="shared" si="114"/>
        <v>634973.5</v>
      </c>
      <c r="O132" s="45"/>
      <c r="P132" s="45">
        <f t="shared" si="69"/>
        <v>634973.5</v>
      </c>
      <c r="Q132" s="45"/>
      <c r="T132" s="45">
        <f t="shared" si="70"/>
        <v>634973.5</v>
      </c>
      <c r="W132" s="45">
        <f t="shared" si="71"/>
        <v>634973.5</v>
      </c>
    </row>
    <row r="133" spans="1:23" ht="15.5" x14ac:dyDescent="0.35">
      <c r="A133" s="17"/>
      <c r="B133" s="14"/>
      <c r="C133" s="14"/>
      <c r="D133" s="14"/>
      <c r="E133" s="41">
        <v>0</v>
      </c>
      <c r="F133" s="41"/>
      <c r="G133" s="41"/>
      <c r="H133" s="41">
        <f t="shared" si="98"/>
        <v>0</v>
      </c>
      <c r="I133" s="41"/>
      <c r="J133" s="41"/>
      <c r="K133" s="41"/>
      <c r="L133" s="41"/>
      <c r="M133" s="41"/>
      <c r="N133" s="41">
        <f t="shared" si="114"/>
        <v>0</v>
      </c>
      <c r="O133" s="41"/>
      <c r="P133" s="41">
        <f t="shared" si="69"/>
        <v>0</v>
      </c>
      <c r="Q133" s="41"/>
      <c r="T133" s="41">
        <f t="shared" si="70"/>
        <v>0</v>
      </c>
      <c r="W133" s="41">
        <f t="shared" si="71"/>
        <v>0</v>
      </c>
    </row>
    <row r="134" spans="1:23" x14ac:dyDescent="0.3">
      <c r="A134" s="16" t="s">
        <v>12</v>
      </c>
      <c r="B134" s="14">
        <v>60</v>
      </c>
      <c r="C134" s="14">
        <v>61</v>
      </c>
      <c r="D134" s="14"/>
      <c r="E134" s="46">
        <v>1743750.7095888299</v>
      </c>
      <c r="F134" s="46">
        <v>0</v>
      </c>
      <c r="G134" s="46">
        <v>0</v>
      </c>
      <c r="H134" s="46">
        <f t="shared" si="98"/>
        <v>1743750.7095888299</v>
      </c>
      <c r="I134" s="46"/>
      <c r="J134" s="46"/>
      <c r="K134" s="46"/>
      <c r="L134" s="46"/>
      <c r="M134" s="46"/>
      <c r="N134" s="46">
        <f t="shared" si="114"/>
        <v>1743750.7095888299</v>
      </c>
      <c r="O134" s="46"/>
      <c r="P134" s="46">
        <f t="shared" si="69"/>
        <v>1743750.7095888299</v>
      </c>
      <c r="Q134" s="46"/>
      <c r="T134" s="46">
        <f t="shared" si="70"/>
        <v>1743750.7095888299</v>
      </c>
      <c r="W134" s="46">
        <f t="shared" si="71"/>
        <v>1743750.7095888299</v>
      </c>
    </row>
    <row r="135" spans="1:23" ht="15.5" x14ac:dyDescent="0.35">
      <c r="A135" s="7"/>
      <c r="B135" s="14"/>
      <c r="C135" s="14"/>
      <c r="D135" s="14"/>
      <c r="E135" s="41">
        <v>0</v>
      </c>
      <c r="F135" s="41"/>
      <c r="G135" s="41"/>
      <c r="H135" s="41">
        <f t="shared" si="98"/>
        <v>0</v>
      </c>
      <c r="I135" s="41"/>
      <c r="J135" s="41"/>
      <c r="K135" s="41"/>
      <c r="L135" s="41"/>
      <c r="M135" s="41"/>
      <c r="N135" s="41">
        <f t="shared" si="114"/>
        <v>0</v>
      </c>
      <c r="O135" s="41"/>
      <c r="P135" s="41">
        <f t="shared" ref="P135:P198" si="115">N135+O135</f>
        <v>0</v>
      </c>
      <c r="Q135" s="41"/>
      <c r="T135" s="41">
        <f t="shared" ref="T135:T198" si="116">Q135+P135+R135+S135</f>
        <v>0</v>
      </c>
      <c r="W135" s="41">
        <f t="shared" ref="W135:W198" si="117">T135+U135+V135</f>
        <v>0</v>
      </c>
    </row>
    <row r="136" spans="1:23" ht="15.5" x14ac:dyDescent="0.35">
      <c r="A136" s="7" t="s">
        <v>3</v>
      </c>
      <c r="B136" s="14"/>
      <c r="C136" s="34"/>
      <c r="D136" s="14"/>
      <c r="E136" s="41">
        <f>E137+E143+E149+E152+E156</f>
        <v>1625619.2776372223</v>
      </c>
      <c r="F136" s="41">
        <f>F137+F143+F149+F152+F156</f>
        <v>-212000.31325022568</v>
      </c>
      <c r="G136" s="41">
        <f>G137+G143+G149+G152+G156</f>
        <v>21237.55995196</v>
      </c>
      <c r="H136" s="41">
        <f t="shared" si="98"/>
        <v>1434856.5243389567</v>
      </c>
      <c r="I136" s="41">
        <f>I137+I143+I149+I152+I156</f>
        <v>27061.70549484366</v>
      </c>
      <c r="J136" s="41">
        <f t="shared" ref="J136:M136" si="118">J137+J143+J149+J152+J156</f>
        <v>7183.5155483019953</v>
      </c>
      <c r="K136" s="41">
        <f t="shared" si="118"/>
        <v>0</v>
      </c>
      <c r="L136" s="41">
        <f t="shared" si="118"/>
        <v>0</v>
      </c>
      <c r="M136" s="41">
        <f t="shared" si="118"/>
        <v>0</v>
      </c>
      <c r="N136" s="41">
        <f t="shared" si="114"/>
        <v>1469101.7453821024</v>
      </c>
      <c r="O136" s="41">
        <f t="shared" ref="O136:Q136" si="119">O137+O143+O149+O152+O156</f>
        <v>318782.95429153892</v>
      </c>
      <c r="P136" s="41">
        <f t="shared" si="115"/>
        <v>1787884.6996736415</v>
      </c>
      <c r="Q136" s="41">
        <f t="shared" si="119"/>
        <v>-25221.395645731802</v>
      </c>
      <c r="R136" s="41">
        <f t="shared" ref="R136:S136" si="120">R137+R143+R149+R152+R156</f>
        <v>798.16714173156765</v>
      </c>
      <c r="S136" s="41">
        <f t="shared" si="120"/>
        <v>65936.190916425461</v>
      </c>
      <c r="T136" s="41">
        <f t="shared" si="116"/>
        <v>1829397.6620860668</v>
      </c>
      <c r="U136" s="41">
        <f t="shared" ref="U136:V136" si="121">U137+U143+U149+U152+U156</f>
        <v>-226485.66276269074</v>
      </c>
      <c r="V136" s="41">
        <f t="shared" si="121"/>
        <v>309.86574690620944</v>
      </c>
      <c r="W136" s="41">
        <f t="shared" si="117"/>
        <v>1603221.8650702822</v>
      </c>
    </row>
    <row r="137" spans="1:23" x14ac:dyDescent="0.3">
      <c r="A137" s="16" t="s">
        <v>4</v>
      </c>
      <c r="B137" s="19"/>
      <c r="C137" s="19"/>
      <c r="D137" s="19"/>
      <c r="E137" s="15">
        <f>E138</f>
        <v>705586.03914365312</v>
      </c>
      <c r="F137" s="15">
        <f t="shared" ref="F137:M137" si="122">F138</f>
        <v>-203343.77762600701</v>
      </c>
      <c r="G137" s="15">
        <f t="shared" si="122"/>
        <v>0</v>
      </c>
      <c r="H137" s="15">
        <f t="shared" si="98"/>
        <v>502242.26151764614</v>
      </c>
      <c r="I137" s="15">
        <f t="shared" si="122"/>
        <v>27061.70549484366</v>
      </c>
      <c r="J137" s="15">
        <f t="shared" si="122"/>
        <v>3515.0287761184973</v>
      </c>
      <c r="K137" s="15">
        <f t="shared" si="122"/>
        <v>0</v>
      </c>
      <c r="L137" s="15">
        <f t="shared" si="122"/>
        <v>0</v>
      </c>
      <c r="M137" s="15">
        <f t="shared" si="122"/>
        <v>0</v>
      </c>
      <c r="N137" s="15">
        <f t="shared" si="114"/>
        <v>532818.99578860833</v>
      </c>
      <c r="O137" s="15">
        <f>O138+O139+O140+O141</f>
        <v>298099.79920217022</v>
      </c>
      <c r="P137" s="15">
        <f t="shared" si="115"/>
        <v>830918.79499077855</v>
      </c>
      <c r="Q137" s="15">
        <f>Q138+Q139+Q140+Q141</f>
        <v>-1234.7224177166215</v>
      </c>
      <c r="R137" s="15">
        <f t="shared" ref="R137:S137" si="123">R138+R139+R140+R141</f>
        <v>798.16714173156765</v>
      </c>
      <c r="S137" s="15">
        <f t="shared" si="123"/>
        <v>60428.841928132017</v>
      </c>
      <c r="T137" s="15">
        <f t="shared" si="116"/>
        <v>890911.08164292551</v>
      </c>
      <c r="U137" s="15">
        <f t="shared" ref="U137:V137" si="124">U138+U139+U140+U141</f>
        <v>-225613.00002000001</v>
      </c>
      <c r="V137" s="15">
        <f t="shared" si="124"/>
        <v>0</v>
      </c>
      <c r="W137" s="15">
        <f t="shared" si="117"/>
        <v>665298.08162292547</v>
      </c>
    </row>
    <row r="138" spans="1:23" x14ac:dyDescent="0.3">
      <c r="A138" s="17" t="s">
        <v>5</v>
      </c>
      <c r="B138" s="14">
        <v>20</v>
      </c>
      <c r="C138" s="14">
        <v>50</v>
      </c>
      <c r="D138" s="14"/>
      <c r="E138" s="45">
        <v>705586.03914365312</v>
      </c>
      <c r="F138" s="45">
        <v>-203343.77762600701</v>
      </c>
      <c r="G138" s="45">
        <v>0</v>
      </c>
      <c r="H138" s="45">
        <f t="shared" si="98"/>
        <v>502242.26151764614</v>
      </c>
      <c r="I138" s="45">
        <v>27061.70549484366</v>
      </c>
      <c r="J138" s="45">
        <v>3515.0287761184973</v>
      </c>
      <c r="K138" s="45"/>
      <c r="L138" s="45"/>
      <c r="M138" s="45"/>
      <c r="N138" s="45">
        <f t="shared" si="114"/>
        <v>532818.99578860833</v>
      </c>
      <c r="O138" s="45">
        <v>219589.47973572038</v>
      </c>
      <c r="P138" s="45">
        <f t="shared" si="115"/>
        <v>752408.47552432865</v>
      </c>
      <c r="Q138" s="45">
        <v>-1234.7224177166215</v>
      </c>
      <c r="R138" s="45">
        <v>798.16714173156765</v>
      </c>
      <c r="S138" s="45">
        <v>60428.841928132017</v>
      </c>
      <c r="T138" s="45">
        <f t="shared" si="116"/>
        <v>812400.7621764756</v>
      </c>
      <c r="U138" s="45">
        <v>-225613.00002000001</v>
      </c>
      <c r="V138" s="45"/>
      <c r="W138" s="45">
        <f t="shared" si="117"/>
        <v>586787.76215647557</v>
      </c>
    </row>
    <row r="139" spans="1:23" x14ac:dyDescent="0.3">
      <c r="A139" s="17" t="s">
        <v>50</v>
      </c>
      <c r="B139" s="14">
        <v>20</v>
      </c>
      <c r="C139" s="14">
        <v>50</v>
      </c>
      <c r="D139" s="14" t="s">
        <v>51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>
        <v>20683.155089368694</v>
      </c>
      <c r="P139" s="45">
        <f t="shared" si="115"/>
        <v>20683.155089368694</v>
      </c>
      <c r="Q139" s="45"/>
      <c r="T139" s="45">
        <f t="shared" si="116"/>
        <v>20683.155089368694</v>
      </c>
      <c r="W139" s="45">
        <f t="shared" si="117"/>
        <v>20683.155089368694</v>
      </c>
    </row>
    <row r="140" spans="1:23" x14ac:dyDescent="0.3">
      <c r="A140" s="17" t="s">
        <v>52</v>
      </c>
      <c r="B140" s="14">
        <v>20</v>
      </c>
      <c r="C140" s="14">
        <v>50</v>
      </c>
      <c r="D140" s="14" t="s">
        <v>53</v>
      </c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>
        <v>18051.866128295158</v>
      </c>
      <c r="P140" s="45">
        <f t="shared" si="115"/>
        <v>18051.866128295158</v>
      </c>
      <c r="Q140" s="45"/>
      <c r="T140" s="45">
        <f t="shared" si="116"/>
        <v>18051.866128295158</v>
      </c>
      <c r="W140" s="45">
        <f t="shared" si="117"/>
        <v>18051.866128295158</v>
      </c>
    </row>
    <row r="141" spans="1:23" x14ac:dyDescent="0.3">
      <c r="A141" s="17" t="s">
        <v>54</v>
      </c>
      <c r="B141" s="14">
        <v>20</v>
      </c>
      <c r="C141" s="14">
        <v>50</v>
      </c>
      <c r="D141" s="14" t="s">
        <v>55</v>
      </c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>
        <v>39775.298248785955</v>
      </c>
      <c r="P141" s="45">
        <f t="shared" si="115"/>
        <v>39775.298248785955</v>
      </c>
      <c r="Q141" s="45"/>
      <c r="T141" s="45">
        <f t="shared" si="116"/>
        <v>39775.298248785955</v>
      </c>
      <c r="W141" s="45">
        <f t="shared" si="117"/>
        <v>39775.298248785955</v>
      </c>
    </row>
    <row r="142" spans="1:23" ht="15.5" x14ac:dyDescent="0.35">
      <c r="A142" s="17"/>
      <c r="B142" s="14"/>
      <c r="C142" s="14"/>
      <c r="D142" s="14"/>
      <c r="E142" s="41">
        <v>0</v>
      </c>
      <c r="F142" s="41"/>
      <c r="G142" s="41"/>
      <c r="H142" s="41">
        <f t="shared" si="98"/>
        <v>0</v>
      </c>
      <c r="I142" s="41"/>
      <c r="J142" s="41"/>
      <c r="K142" s="41"/>
      <c r="L142" s="41"/>
      <c r="M142" s="41"/>
      <c r="N142" s="41">
        <f t="shared" si="114"/>
        <v>0</v>
      </c>
      <c r="O142" s="41"/>
      <c r="P142" s="41">
        <f t="shared" si="115"/>
        <v>0</v>
      </c>
      <c r="Q142" s="41"/>
      <c r="T142" s="41">
        <f t="shared" si="116"/>
        <v>0</v>
      </c>
      <c r="W142" s="41">
        <f t="shared" si="117"/>
        <v>0</v>
      </c>
    </row>
    <row r="143" spans="1:23" x14ac:dyDescent="0.3">
      <c r="A143" s="22" t="s">
        <v>13</v>
      </c>
      <c r="B143" s="19"/>
      <c r="C143" s="35"/>
      <c r="D143" s="19"/>
      <c r="E143" s="15">
        <f>E144+E145+E146</f>
        <v>177538.86992304004</v>
      </c>
      <c r="F143" s="15">
        <f t="shared" ref="F143:M143" si="125">F144+F145+F146</f>
        <v>-8656.5356242186608</v>
      </c>
      <c r="G143" s="15">
        <f t="shared" si="125"/>
        <v>21237.55995196</v>
      </c>
      <c r="H143" s="15">
        <f t="shared" si="98"/>
        <v>190119.89425078136</v>
      </c>
      <c r="I143" s="15">
        <f t="shared" si="125"/>
        <v>0</v>
      </c>
      <c r="J143" s="15">
        <f t="shared" si="125"/>
        <v>3332.1456263364362</v>
      </c>
      <c r="K143" s="15">
        <f t="shared" si="125"/>
        <v>0</v>
      </c>
      <c r="L143" s="15">
        <f t="shared" si="125"/>
        <v>0</v>
      </c>
      <c r="M143" s="15">
        <f t="shared" si="125"/>
        <v>0</v>
      </c>
      <c r="N143" s="15">
        <f t="shared" si="114"/>
        <v>193452.03987711779</v>
      </c>
      <c r="O143" s="15">
        <f>O144+O145+O146+O147</f>
        <v>20683.155089368694</v>
      </c>
      <c r="P143" s="15">
        <f t="shared" si="115"/>
        <v>214135.19496648648</v>
      </c>
      <c r="Q143" s="15">
        <f>Q144+Q145+Q146+Q147</f>
        <v>-23986.673228015181</v>
      </c>
      <c r="R143" s="15">
        <f t="shared" ref="R143:S143" si="126">R144+R145+R146+R147</f>
        <v>0</v>
      </c>
      <c r="S143" s="15">
        <f t="shared" si="126"/>
        <v>5507.3489882934391</v>
      </c>
      <c r="T143" s="15">
        <f t="shared" si="116"/>
        <v>195655.87072676473</v>
      </c>
      <c r="U143" s="15">
        <f t="shared" ref="U143:V143" si="127">U144+U145+U146+U147</f>
        <v>-872.66274269073699</v>
      </c>
      <c r="V143" s="15">
        <f t="shared" si="127"/>
        <v>309.86574690620944</v>
      </c>
      <c r="W143" s="15">
        <f t="shared" si="117"/>
        <v>195093.07373098019</v>
      </c>
    </row>
    <row r="144" spans="1:23" x14ac:dyDescent="0.3">
      <c r="A144" s="17" t="s">
        <v>8</v>
      </c>
      <c r="B144" s="14">
        <v>20</v>
      </c>
      <c r="C144" s="14">
        <v>55</v>
      </c>
      <c r="D144" s="14"/>
      <c r="E144" s="45">
        <v>73079.824731615023</v>
      </c>
      <c r="F144" s="45">
        <v>-8656.5356242186608</v>
      </c>
      <c r="G144" s="45">
        <v>0</v>
      </c>
      <c r="H144" s="45">
        <f t="shared" si="98"/>
        <v>64423.289107396362</v>
      </c>
      <c r="I144" s="45"/>
      <c r="J144" s="45"/>
      <c r="K144" s="45"/>
      <c r="L144" s="45"/>
      <c r="M144" s="45"/>
      <c r="N144" s="45">
        <f t="shared" si="114"/>
        <v>64423.289107396362</v>
      </c>
      <c r="O144" s="45"/>
      <c r="P144" s="45">
        <f t="shared" si="115"/>
        <v>64423.289107396362</v>
      </c>
      <c r="Q144" s="45">
        <v>-23986.673228015181</v>
      </c>
      <c r="T144" s="45">
        <f t="shared" si="116"/>
        <v>40436.615879381177</v>
      </c>
      <c r="U144" s="45">
        <v>-872.66274269073699</v>
      </c>
      <c r="V144" s="45">
        <v>800.75418439947225</v>
      </c>
      <c r="W144" s="45">
        <f t="shared" si="117"/>
        <v>40364.707321089911</v>
      </c>
    </row>
    <row r="145" spans="1:23" x14ac:dyDescent="0.3">
      <c r="A145" s="17" t="s">
        <v>9</v>
      </c>
      <c r="B145" s="14">
        <v>20</v>
      </c>
      <c r="C145" s="14">
        <v>55</v>
      </c>
      <c r="D145" s="14" t="s">
        <v>10</v>
      </c>
      <c r="E145" s="45">
        <v>104459.045191425</v>
      </c>
      <c r="F145" s="45">
        <v>0</v>
      </c>
      <c r="G145" s="45">
        <v>0</v>
      </c>
      <c r="H145" s="45">
        <f t="shared" si="98"/>
        <v>104459.045191425</v>
      </c>
      <c r="I145" s="45"/>
      <c r="J145" s="45"/>
      <c r="K145" s="45"/>
      <c r="L145" s="45"/>
      <c r="M145" s="45"/>
      <c r="N145" s="45">
        <f t="shared" si="114"/>
        <v>104459.045191425</v>
      </c>
      <c r="O145" s="45"/>
      <c r="P145" s="45">
        <f t="shared" si="115"/>
        <v>104459.045191425</v>
      </c>
      <c r="Q145" s="45"/>
      <c r="S145" s="45">
        <v>5507.3489882934391</v>
      </c>
      <c r="T145" s="45">
        <f t="shared" si="116"/>
        <v>109966.39417971844</v>
      </c>
      <c r="U145" s="45"/>
      <c r="V145" s="45">
        <v>-490.88843749326281</v>
      </c>
      <c r="W145" s="45">
        <f t="shared" si="117"/>
        <v>109475.50574222517</v>
      </c>
    </row>
    <row r="146" spans="1:23" x14ac:dyDescent="0.3">
      <c r="A146" s="17" t="s">
        <v>42</v>
      </c>
      <c r="B146" s="14">
        <v>20</v>
      </c>
      <c r="C146" s="14">
        <v>55</v>
      </c>
      <c r="D146" s="14" t="s">
        <v>39</v>
      </c>
      <c r="E146" s="45">
        <v>0</v>
      </c>
      <c r="F146" s="45"/>
      <c r="G146" s="45">
        <v>21237.55995196</v>
      </c>
      <c r="H146" s="45">
        <f t="shared" si="98"/>
        <v>21237.55995196</v>
      </c>
      <c r="I146" s="45"/>
      <c r="J146" s="45">
        <v>3332.1456263364362</v>
      </c>
      <c r="K146" s="45"/>
      <c r="L146" s="45"/>
      <c r="M146" s="45"/>
      <c r="N146" s="45">
        <f t="shared" si="114"/>
        <v>24569.705578296438</v>
      </c>
      <c r="O146" s="45"/>
      <c r="P146" s="45">
        <f t="shared" si="115"/>
        <v>24569.705578296438</v>
      </c>
      <c r="Q146" s="45"/>
      <c r="T146" s="45">
        <f t="shared" si="116"/>
        <v>24569.705578296438</v>
      </c>
      <c r="W146" s="45">
        <f t="shared" si="117"/>
        <v>24569.705578296438</v>
      </c>
    </row>
    <row r="147" spans="1:23" x14ac:dyDescent="0.3">
      <c r="A147" s="17" t="s">
        <v>56</v>
      </c>
      <c r="B147" s="14">
        <v>20</v>
      </c>
      <c r="C147" s="14">
        <v>55</v>
      </c>
      <c r="D147" s="14" t="s">
        <v>51</v>
      </c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>
        <v>20683.155089368694</v>
      </c>
      <c r="P147" s="45">
        <f t="shared" si="115"/>
        <v>20683.155089368694</v>
      </c>
      <c r="Q147" s="45"/>
      <c r="T147" s="45">
        <f t="shared" si="116"/>
        <v>20683.155089368694</v>
      </c>
      <c r="W147" s="45">
        <f t="shared" si="117"/>
        <v>20683.155089368694</v>
      </c>
    </row>
    <row r="148" spans="1:23" ht="15.5" x14ac:dyDescent="0.35">
      <c r="A148" s="17"/>
      <c r="B148" s="14"/>
      <c r="C148" s="14"/>
      <c r="D148" s="14"/>
      <c r="E148" s="41">
        <v>0</v>
      </c>
      <c r="F148" s="41"/>
      <c r="G148" s="41"/>
      <c r="H148" s="41">
        <f t="shared" si="98"/>
        <v>0</v>
      </c>
      <c r="I148" s="41"/>
      <c r="J148" s="41"/>
      <c r="K148" s="41"/>
      <c r="L148" s="41"/>
      <c r="M148" s="41"/>
      <c r="N148" s="41">
        <f t="shared" si="114"/>
        <v>0</v>
      </c>
      <c r="O148" s="41"/>
      <c r="P148" s="41">
        <f t="shared" si="115"/>
        <v>0</v>
      </c>
      <c r="Q148" s="41"/>
      <c r="T148" s="41">
        <f t="shared" si="116"/>
        <v>0</v>
      </c>
      <c r="W148" s="41">
        <f t="shared" si="117"/>
        <v>0</v>
      </c>
    </row>
    <row r="149" spans="1:23" x14ac:dyDescent="0.3">
      <c r="A149" s="16" t="s">
        <v>29</v>
      </c>
      <c r="B149" s="19"/>
      <c r="C149" s="19"/>
      <c r="D149" s="38"/>
      <c r="E149" s="15">
        <f>E150</f>
        <v>23533.037300508498</v>
      </c>
      <c r="F149" s="15">
        <f t="shared" ref="F149:M149" si="128">F150</f>
        <v>0</v>
      </c>
      <c r="G149" s="15">
        <f t="shared" si="128"/>
        <v>0</v>
      </c>
      <c r="H149" s="15">
        <f t="shared" si="98"/>
        <v>23533.037300508498</v>
      </c>
      <c r="I149" s="15">
        <f t="shared" si="128"/>
        <v>0</v>
      </c>
      <c r="J149" s="15">
        <f t="shared" si="128"/>
        <v>336.34114584706208</v>
      </c>
      <c r="K149" s="15">
        <f t="shared" si="128"/>
        <v>0</v>
      </c>
      <c r="L149" s="15">
        <f t="shared" si="128"/>
        <v>0</v>
      </c>
      <c r="M149" s="15">
        <f t="shared" si="128"/>
        <v>0</v>
      </c>
      <c r="N149" s="15">
        <f t="shared" si="114"/>
        <v>23869.37844635556</v>
      </c>
      <c r="O149" s="15">
        <f t="shared" ref="O149:V149" si="129">O150</f>
        <v>0</v>
      </c>
      <c r="P149" s="15">
        <f t="shared" si="115"/>
        <v>23869.37844635556</v>
      </c>
      <c r="Q149" s="15">
        <f t="shared" si="129"/>
        <v>0</v>
      </c>
      <c r="R149" s="15">
        <f t="shared" si="129"/>
        <v>0</v>
      </c>
      <c r="S149" s="15">
        <f t="shared" si="129"/>
        <v>0</v>
      </c>
      <c r="T149" s="15">
        <f t="shared" si="116"/>
        <v>23869.37844635556</v>
      </c>
      <c r="U149" s="15">
        <f t="shared" si="129"/>
        <v>0</v>
      </c>
      <c r="V149" s="15">
        <f t="shared" si="129"/>
        <v>0</v>
      </c>
      <c r="W149" s="15">
        <f t="shared" si="117"/>
        <v>23869.37844635556</v>
      </c>
    </row>
    <row r="150" spans="1:23" x14ac:dyDescent="0.3">
      <c r="A150" s="17" t="s">
        <v>30</v>
      </c>
      <c r="B150" s="14">
        <v>20</v>
      </c>
      <c r="C150" s="14">
        <v>15</v>
      </c>
      <c r="D150" s="14" t="s">
        <v>31</v>
      </c>
      <c r="E150" s="45">
        <v>23533.037300508498</v>
      </c>
      <c r="F150" s="45">
        <v>0</v>
      </c>
      <c r="G150" s="45">
        <v>0</v>
      </c>
      <c r="H150" s="45">
        <f t="shared" si="98"/>
        <v>23533.037300508498</v>
      </c>
      <c r="I150" s="45"/>
      <c r="J150" s="45">
        <v>336.34114584706208</v>
      </c>
      <c r="K150" s="45"/>
      <c r="L150" s="45"/>
      <c r="M150" s="45"/>
      <c r="N150" s="45">
        <f t="shared" si="114"/>
        <v>23869.37844635556</v>
      </c>
      <c r="O150" s="45"/>
      <c r="P150" s="45">
        <f t="shared" si="115"/>
        <v>23869.37844635556</v>
      </c>
      <c r="Q150" s="45"/>
      <c r="T150" s="45">
        <f t="shared" si="116"/>
        <v>23869.37844635556</v>
      </c>
      <c r="W150" s="45">
        <f t="shared" si="117"/>
        <v>23869.37844635556</v>
      </c>
    </row>
    <row r="151" spans="1:23" ht="15.5" x14ac:dyDescent="0.35">
      <c r="A151" s="17"/>
      <c r="B151" s="14"/>
      <c r="C151" s="14"/>
      <c r="D151" s="14"/>
      <c r="E151" s="41">
        <v>0</v>
      </c>
      <c r="F151" s="41"/>
      <c r="G151" s="41"/>
      <c r="H151" s="41">
        <f t="shared" si="98"/>
        <v>0</v>
      </c>
      <c r="I151" s="41"/>
      <c r="J151" s="41"/>
      <c r="K151" s="41"/>
      <c r="L151" s="41"/>
      <c r="M151" s="41"/>
      <c r="N151" s="41">
        <f t="shared" si="114"/>
        <v>0</v>
      </c>
      <c r="O151" s="41"/>
      <c r="P151" s="41">
        <f t="shared" si="115"/>
        <v>0</v>
      </c>
      <c r="Q151" s="41"/>
      <c r="T151" s="41">
        <f t="shared" si="116"/>
        <v>0</v>
      </c>
      <c r="W151" s="41">
        <f t="shared" si="117"/>
        <v>0</v>
      </c>
    </row>
    <row r="152" spans="1:23" x14ac:dyDescent="0.3">
      <c r="A152" s="16" t="s">
        <v>27</v>
      </c>
      <c r="B152" s="19"/>
      <c r="C152" s="36"/>
      <c r="D152" s="36"/>
      <c r="E152" s="15">
        <f>E153+E154</f>
        <v>205873.3939463268</v>
      </c>
      <c r="F152" s="15">
        <f t="shared" ref="F152:G152" si="130">F153+F154</f>
        <v>0</v>
      </c>
      <c r="G152" s="15">
        <f t="shared" si="130"/>
        <v>0</v>
      </c>
      <c r="H152" s="15">
        <f t="shared" si="98"/>
        <v>205873.3939463268</v>
      </c>
      <c r="I152" s="15"/>
      <c r="J152" s="15"/>
      <c r="K152" s="15"/>
      <c r="L152" s="15"/>
      <c r="M152" s="15"/>
      <c r="N152" s="15">
        <f t="shared" si="114"/>
        <v>205873.3939463268</v>
      </c>
      <c r="O152" s="15">
        <f t="shared" ref="O152:S152" si="131">O153+O154</f>
        <v>0</v>
      </c>
      <c r="P152" s="15">
        <f t="shared" si="115"/>
        <v>205873.3939463268</v>
      </c>
      <c r="Q152" s="15">
        <f t="shared" si="131"/>
        <v>0</v>
      </c>
      <c r="R152" s="15">
        <f t="shared" si="131"/>
        <v>0</v>
      </c>
      <c r="S152" s="15">
        <f t="shared" si="131"/>
        <v>0</v>
      </c>
      <c r="T152" s="15">
        <f t="shared" si="116"/>
        <v>205873.3939463268</v>
      </c>
      <c r="U152" s="15">
        <f t="shared" ref="U152:V152" si="132">U153+U154</f>
        <v>0</v>
      </c>
      <c r="V152" s="15">
        <f t="shared" si="132"/>
        <v>0</v>
      </c>
      <c r="W152" s="15">
        <f t="shared" si="117"/>
        <v>205873.3939463268</v>
      </c>
    </row>
    <row r="153" spans="1:23" x14ac:dyDescent="0.3">
      <c r="A153" s="17" t="s">
        <v>4</v>
      </c>
      <c r="B153" s="14">
        <v>44</v>
      </c>
      <c r="C153" s="14">
        <v>50</v>
      </c>
      <c r="D153" s="14"/>
      <c r="E153" s="45">
        <v>144865.01028643601</v>
      </c>
      <c r="F153" s="45">
        <v>0</v>
      </c>
      <c r="G153" s="45">
        <v>0</v>
      </c>
      <c r="H153" s="45">
        <f t="shared" si="98"/>
        <v>144865.01028643601</v>
      </c>
      <c r="I153" s="45"/>
      <c r="J153" s="45"/>
      <c r="K153" s="45"/>
      <c r="L153" s="45"/>
      <c r="M153" s="45"/>
      <c r="N153" s="45">
        <f t="shared" si="114"/>
        <v>144865.01028643601</v>
      </c>
      <c r="O153" s="45"/>
      <c r="P153" s="45">
        <f t="shared" si="115"/>
        <v>144865.01028643601</v>
      </c>
      <c r="Q153" s="45"/>
      <c r="T153" s="45">
        <f t="shared" si="116"/>
        <v>144865.01028643601</v>
      </c>
      <c r="W153" s="45">
        <f t="shared" si="117"/>
        <v>144865.01028643601</v>
      </c>
    </row>
    <row r="154" spans="1:23" x14ac:dyDescent="0.3">
      <c r="A154" s="17" t="s">
        <v>8</v>
      </c>
      <c r="B154" s="14">
        <v>44</v>
      </c>
      <c r="C154" s="14">
        <v>55</v>
      </c>
      <c r="D154" s="14"/>
      <c r="E154" s="45">
        <v>61008.383659890802</v>
      </c>
      <c r="F154" s="45">
        <v>0</v>
      </c>
      <c r="G154" s="45">
        <v>0</v>
      </c>
      <c r="H154" s="45">
        <f t="shared" si="98"/>
        <v>61008.383659890802</v>
      </c>
      <c r="I154" s="45"/>
      <c r="J154" s="45"/>
      <c r="K154" s="45"/>
      <c r="L154" s="45"/>
      <c r="M154" s="45"/>
      <c r="N154" s="45">
        <f t="shared" si="114"/>
        <v>61008.383659890802</v>
      </c>
      <c r="O154" s="45"/>
      <c r="P154" s="45">
        <f t="shared" si="115"/>
        <v>61008.383659890802</v>
      </c>
      <c r="Q154" s="45"/>
      <c r="T154" s="45">
        <f t="shared" si="116"/>
        <v>61008.383659890802</v>
      </c>
      <c r="W154" s="45">
        <f t="shared" si="117"/>
        <v>61008.383659890802</v>
      </c>
    </row>
    <row r="155" spans="1:23" ht="15.5" x14ac:dyDescent="0.35">
      <c r="A155" s="17"/>
      <c r="B155" s="14"/>
      <c r="C155" s="14"/>
      <c r="D155" s="14"/>
      <c r="E155" s="41">
        <v>0</v>
      </c>
      <c r="F155" s="41"/>
      <c r="G155" s="41"/>
      <c r="H155" s="41">
        <f t="shared" si="98"/>
        <v>0</v>
      </c>
      <c r="I155" s="41"/>
      <c r="J155" s="41"/>
      <c r="K155" s="41"/>
      <c r="L155" s="41"/>
      <c r="M155" s="41"/>
      <c r="N155" s="41">
        <f t="shared" si="114"/>
        <v>0</v>
      </c>
      <c r="O155" s="41"/>
      <c r="P155" s="41">
        <f t="shared" si="115"/>
        <v>0</v>
      </c>
      <c r="Q155" s="41"/>
      <c r="T155" s="41">
        <f t="shared" si="116"/>
        <v>0</v>
      </c>
      <c r="W155" s="41">
        <f t="shared" si="117"/>
        <v>0</v>
      </c>
    </row>
    <row r="156" spans="1:23" x14ac:dyDescent="0.3">
      <c r="A156" s="16" t="s">
        <v>12</v>
      </c>
      <c r="B156" s="14">
        <v>60</v>
      </c>
      <c r="C156" s="14">
        <v>61</v>
      </c>
      <c r="D156" s="14"/>
      <c r="E156" s="46">
        <v>513087.937323694</v>
      </c>
      <c r="F156" s="46">
        <v>0</v>
      </c>
      <c r="G156" s="46">
        <v>0</v>
      </c>
      <c r="H156" s="46">
        <f t="shared" si="98"/>
        <v>513087.937323694</v>
      </c>
      <c r="I156" s="46"/>
      <c r="J156" s="46"/>
      <c r="K156" s="46"/>
      <c r="L156" s="46"/>
      <c r="M156" s="46"/>
      <c r="N156" s="46">
        <f t="shared" si="114"/>
        <v>513087.937323694</v>
      </c>
      <c r="O156" s="46"/>
      <c r="P156" s="46">
        <f t="shared" si="115"/>
        <v>513087.937323694</v>
      </c>
      <c r="Q156" s="46"/>
      <c r="T156" s="46">
        <f t="shared" si="116"/>
        <v>513087.937323694</v>
      </c>
      <c r="W156" s="46">
        <f t="shared" si="117"/>
        <v>513087.937323694</v>
      </c>
    </row>
    <row r="157" spans="1:23" ht="15.5" x14ac:dyDescent="0.35">
      <c r="A157" s="7"/>
      <c r="B157" s="14"/>
      <c r="C157" s="14"/>
      <c r="D157" s="14"/>
      <c r="E157" s="1">
        <v>0</v>
      </c>
      <c r="H157" s="1">
        <f t="shared" si="98"/>
        <v>0</v>
      </c>
      <c r="N157" s="1">
        <f t="shared" si="114"/>
        <v>0</v>
      </c>
      <c r="P157" s="1">
        <f t="shared" si="115"/>
        <v>0</v>
      </c>
      <c r="T157" s="1">
        <f t="shared" si="116"/>
        <v>0</v>
      </c>
      <c r="W157" s="1">
        <f t="shared" si="117"/>
        <v>0</v>
      </c>
    </row>
    <row r="158" spans="1:23" ht="15.5" x14ac:dyDescent="0.35">
      <c r="A158" s="7" t="s">
        <v>22</v>
      </c>
      <c r="B158" s="14"/>
      <c r="C158" s="34"/>
      <c r="D158" s="14"/>
      <c r="E158" s="41">
        <f>E159+E165+E171+E174+E178</f>
        <v>158540.62932331374</v>
      </c>
      <c r="F158" s="41">
        <f>F159+F165+F171+F174+F178</f>
        <v>-28169.67018846302</v>
      </c>
      <c r="G158" s="41">
        <f>G159+G165+G171+G174+G178</f>
        <v>2115.0989486275198</v>
      </c>
      <c r="H158" s="41">
        <f t="shared" si="98"/>
        <v>132486.05808347824</v>
      </c>
      <c r="I158" s="41">
        <f>I159+I165+I171+I174+I178</f>
        <v>3353.5706675476163</v>
      </c>
      <c r="J158" s="41">
        <f t="shared" ref="J158:M158" si="133">J159+J165+J171+J174+J178</f>
        <v>890.20357705274887</v>
      </c>
      <c r="K158" s="41">
        <f t="shared" si="133"/>
        <v>0</v>
      </c>
      <c r="L158" s="41">
        <f t="shared" si="133"/>
        <v>0</v>
      </c>
      <c r="M158" s="41">
        <f t="shared" si="133"/>
        <v>0</v>
      </c>
      <c r="N158" s="41">
        <f t="shared" si="114"/>
        <v>136729.8323280786</v>
      </c>
      <c r="O158" s="41">
        <f t="shared" ref="O158:Q158" si="134">O159+O165+O171+O174+O178</f>
        <v>23820.951868862092</v>
      </c>
      <c r="P158" s="41">
        <f t="shared" si="115"/>
        <v>160550.78419694069</v>
      </c>
      <c r="Q158" s="41">
        <f t="shared" si="134"/>
        <v>-10770.623148817442</v>
      </c>
      <c r="R158" s="41">
        <f t="shared" ref="R158:S158" si="135">R159+R165+R171+R174+R178</f>
        <v>1981.7846834516765</v>
      </c>
      <c r="S158" s="41">
        <f t="shared" si="135"/>
        <v>14161.864768454217</v>
      </c>
      <c r="T158" s="41">
        <f t="shared" si="116"/>
        <v>165923.81050002913</v>
      </c>
      <c r="U158" s="41">
        <f t="shared" ref="U158:V158" si="136">U159+U165+U171+U174+U178</f>
        <v>-2166.7512565495499</v>
      </c>
      <c r="V158" s="41">
        <f t="shared" si="136"/>
        <v>1927.3756794134492</v>
      </c>
      <c r="W158" s="41">
        <f t="shared" si="117"/>
        <v>165684.43492289301</v>
      </c>
    </row>
    <row r="159" spans="1:23" x14ac:dyDescent="0.3">
      <c r="A159" s="16" t="s">
        <v>4</v>
      </c>
      <c r="B159" s="19"/>
      <c r="C159" s="19"/>
      <c r="D159" s="19"/>
      <c r="E159" s="15">
        <f>E160</f>
        <v>65935.084430322488</v>
      </c>
      <c r="F159" s="15">
        <f t="shared" ref="F159:M159" si="137">F160</f>
        <v>-27307.545281507701</v>
      </c>
      <c r="G159" s="15">
        <f t="shared" si="137"/>
        <v>0</v>
      </c>
      <c r="H159" s="15">
        <f t="shared" si="98"/>
        <v>38627.539148814787</v>
      </c>
      <c r="I159" s="15">
        <f t="shared" si="137"/>
        <v>3353.5706675476163</v>
      </c>
      <c r="J159" s="15">
        <f t="shared" si="137"/>
        <v>435.59329257436809</v>
      </c>
      <c r="K159" s="15">
        <f t="shared" si="137"/>
        <v>0</v>
      </c>
      <c r="L159" s="15">
        <f t="shared" si="137"/>
        <v>0</v>
      </c>
      <c r="M159" s="15">
        <f t="shared" si="137"/>
        <v>0</v>
      </c>
      <c r="N159" s="15">
        <f t="shared" si="114"/>
        <v>42416.703108936774</v>
      </c>
      <c r="O159" s="15">
        <f>O160+O161+O162+O163</f>
        <v>21257.830995594832</v>
      </c>
      <c r="P159" s="15">
        <f t="shared" si="115"/>
        <v>63674.534104531602</v>
      </c>
      <c r="Q159" s="15">
        <f>Q160+Q161+Q162+Q163</f>
        <v>-3065.7162489008624</v>
      </c>
      <c r="R159" s="15">
        <f t="shared" ref="R159:S159" si="138">R160+R161+R162+R163</f>
        <v>1981.7846834516765</v>
      </c>
      <c r="S159" s="15">
        <f t="shared" si="138"/>
        <v>13479.376961962935</v>
      </c>
      <c r="T159" s="15">
        <f t="shared" si="116"/>
        <v>76069.979501045353</v>
      </c>
      <c r="U159" s="15">
        <f t="shared" ref="U159:V159" si="139">U160+U161+U162+U163</f>
        <v>0</v>
      </c>
      <c r="V159" s="15">
        <f t="shared" si="139"/>
        <v>0</v>
      </c>
      <c r="W159" s="15">
        <f t="shared" si="117"/>
        <v>76069.979501045353</v>
      </c>
    </row>
    <row r="160" spans="1:23" x14ac:dyDescent="0.3">
      <c r="A160" s="17" t="s">
        <v>5</v>
      </c>
      <c r="B160" s="14">
        <v>20</v>
      </c>
      <c r="C160" s="14">
        <v>50</v>
      </c>
      <c r="D160" s="14"/>
      <c r="E160" s="45">
        <v>65935.084430322488</v>
      </c>
      <c r="F160" s="45">
        <v>-27307.545281507701</v>
      </c>
      <c r="G160" s="45">
        <v>0</v>
      </c>
      <c r="H160" s="45">
        <f t="shared" si="98"/>
        <v>38627.539148814787</v>
      </c>
      <c r="I160" s="45">
        <v>3353.5706675476163</v>
      </c>
      <c r="J160" s="45">
        <v>435.59329257436809</v>
      </c>
      <c r="K160" s="45"/>
      <c r="L160" s="45"/>
      <c r="M160" s="45"/>
      <c r="N160" s="45">
        <f t="shared" si="114"/>
        <v>42416.703108936774</v>
      </c>
      <c r="O160" s="45">
        <v>11528.588154169101</v>
      </c>
      <c r="P160" s="45">
        <f t="shared" si="115"/>
        <v>53945.291263105872</v>
      </c>
      <c r="Q160" s="45">
        <v>-3065.7162489008624</v>
      </c>
      <c r="R160" s="45">
        <v>1981.7846834516765</v>
      </c>
      <c r="S160" s="45">
        <v>13479.376961962935</v>
      </c>
      <c r="T160" s="45">
        <f t="shared" si="116"/>
        <v>66340.736659619623</v>
      </c>
      <c r="U160" s="45"/>
      <c r="V160" s="45"/>
      <c r="W160" s="45">
        <f t="shared" si="117"/>
        <v>66340.736659619623</v>
      </c>
    </row>
    <row r="161" spans="1:23" x14ac:dyDescent="0.3">
      <c r="A161" s="17" t="s">
        <v>50</v>
      </c>
      <c r="B161" s="14">
        <v>20</v>
      </c>
      <c r="C161" s="14">
        <v>50</v>
      </c>
      <c r="D161" s="14" t="s">
        <v>51</v>
      </c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>
        <v>2563.1208732672617</v>
      </c>
      <c r="P161" s="45">
        <f t="shared" si="115"/>
        <v>2563.1208732672617</v>
      </c>
      <c r="Q161" s="45"/>
      <c r="T161" s="45">
        <f t="shared" si="116"/>
        <v>2563.1208732672617</v>
      </c>
      <c r="W161" s="45">
        <f t="shared" si="117"/>
        <v>2563.1208732672617</v>
      </c>
    </row>
    <row r="162" spans="1:23" x14ac:dyDescent="0.3">
      <c r="A162" s="17" t="s">
        <v>52</v>
      </c>
      <c r="B162" s="14">
        <v>20</v>
      </c>
      <c r="C162" s="14">
        <v>50</v>
      </c>
      <c r="D162" s="14" t="s">
        <v>53</v>
      </c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>
        <v>2237.0433657214271</v>
      </c>
      <c r="P162" s="45">
        <f t="shared" si="115"/>
        <v>2237.0433657214271</v>
      </c>
      <c r="Q162" s="45"/>
      <c r="T162" s="45">
        <f t="shared" si="116"/>
        <v>2237.0433657214271</v>
      </c>
      <c r="W162" s="45">
        <f t="shared" si="117"/>
        <v>2237.0433657214271</v>
      </c>
    </row>
    <row r="163" spans="1:23" x14ac:dyDescent="0.3">
      <c r="A163" s="17" t="s">
        <v>54</v>
      </c>
      <c r="B163" s="14">
        <v>20</v>
      </c>
      <c r="C163" s="14">
        <v>50</v>
      </c>
      <c r="D163" s="14" t="s">
        <v>55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>
        <v>4929.0786024370418</v>
      </c>
      <c r="P163" s="45">
        <f t="shared" si="115"/>
        <v>4929.0786024370418</v>
      </c>
      <c r="Q163" s="45"/>
      <c r="T163" s="45">
        <f t="shared" si="116"/>
        <v>4929.0786024370418</v>
      </c>
      <c r="W163" s="45">
        <f t="shared" si="117"/>
        <v>4929.0786024370418</v>
      </c>
    </row>
    <row r="164" spans="1:23" ht="15.5" x14ac:dyDescent="0.35">
      <c r="A164" s="17"/>
      <c r="B164" s="14"/>
      <c r="C164" s="14"/>
      <c r="D164" s="14"/>
      <c r="E164" s="41">
        <v>0</v>
      </c>
      <c r="F164" s="41"/>
      <c r="G164" s="41"/>
      <c r="H164" s="41">
        <f t="shared" si="98"/>
        <v>0</v>
      </c>
      <c r="I164" s="41"/>
      <c r="J164" s="41"/>
      <c r="K164" s="41"/>
      <c r="L164" s="41"/>
      <c r="M164" s="41"/>
      <c r="N164" s="41">
        <f t="shared" si="114"/>
        <v>0</v>
      </c>
      <c r="O164" s="41"/>
      <c r="P164" s="41">
        <f t="shared" si="115"/>
        <v>0</v>
      </c>
      <c r="Q164" s="41"/>
      <c r="T164" s="41">
        <f t="shared" si="116"/>
        <v>0</v>
      </c>
      <c r="W164" s="41">
        <f t="shared" si="117"/>
        <v>0</v>
      </c>
    </row>
    <row r="165" spans="1:23" x14ac:dyDescent="0.3">
      <c r="A165" s="22" t="s">
        <v>13</v>
      </c>
      <c r="B165" s="19"/>
      <c r="C165" s="35"/>
      <c r="D165" s="19"/>
      <c r="E165" s="15">
        <f>E166+E167+E168</f>
        <v>17818.263345974199</v>
      </c>
      <c r="F165" s="15">
        <f t="shared" ref="F165:M165" si="140">F166+F167+F168</f>
        <v>-862.12490695531903</v>
      </c>
      <c r="G165" s="15">
        <f t="shared" si="140"/>
        <v>2115.0989486275198</v>
      </c>
      <c r="H165" s="15">
        <f t="shared" si="98"/>
        <v>19071.237387646401</v>
      </c>
      <c r="I165" s="15">
        <f t="shared" si="140"/>
        <v>0</v>
      </c>
      <c r="J165" s="15">
        <f t="shared" si="140"/>
        <v>412.92984415221662</v>
      </c>
      <c r="K165" s="15">
        <f t="shared" si="140"/>
        <v>0</v>
      </c>
      <c r="L165" s="15">
        <f t="shared" si="140"/>
        <v>0</v>
      </c>
      <c r="M165" s="15">
        <f t="shared" si="140"/>
        <v>0</v>
      </c>
      <c r="N165" s="15">
        <f t="shared" si="114"/>
        <v>19484.167231798616</v>
      </c>
      <c r="O165" s="15">
        <f>O166+O167+O168+O169</f>
        <v>2563.1208732672617</v>
      </c>
      <c r="P165" s="15">
        <f t="shared" si="115"/>
        <v>22047.288105065876</v>
      </c>
      <c r="Q165" s="15">
        <f>Q166+Q167+Q168+Q169</f>
        <v>-7704.9068999165802</v>
      </c>
      <c r="R165" s="15">
        <f t="shared" ref="R165:S165" si="141">R166+R167+R168+R169</f>
        <v>0</v>
      </c>
      <c r="S165" s="15">
        <f t="shared" si="141"/>
        <v>682.48780649128287</v>
      </c>
      <c r="T165" s="15">
        <f t="shared" si="116"/>
        <v>15024.86901164058</v>
      </c>
      <c r="U165" s="15">
        <f t="shared" ref="U165:V165" si="142">U166+U167+U168+U169</f>
        <v>-2166.7512565495499</v>
      </c>
      <c r="V165" s="15">
        <f t="shared" si="142"/>
        <v>1927.3756794134492</v>
      </c>
      <c r="W165" s="15">
        <f t="shared" si="117"/>
        <v>14785.493434504479</v>
      </c>
    </row>
    <row r="166" spans="1:23" x14ac:dyDescent="0.3">
      <c r="A166" s="17" t="s">
        <v>8</v>
      </c>
      <c r="B166" s="14">
        <v>20</v>
      </c>
      <c r="C166" s="14">
        <v>55</v>
      </c>
      <c r="D166" s="14"/>
      <c r="E166" s="45">
        <v>7414.9431802180989</v>
      </c>
      <c r="F166" s="45">
        <v>-862.12490695531903</v>
      </c>
      <c r="G166" s="45">
        <v>0</v>
      </c>
      <c r="H166" s="45">
        <f t="shared" si="98"/>
        <v>6552.8182732627802</v>
      </c>
      <c r="I166" s="45"/>
      <c r="J166" s="45"/>
      <c r="K166" s="45"/>
      <c r="L166" s="45"/>
      <c r="M166" s="45"/>
      <c r="N166" s="45">
        <f t="shared" si="114"/>
        <v>6552.8182732627802</v>
      </c>
      <c r="O166" s="45"/>
      <c r="P166" s="45">
        <f t="shared" si="115"/>
        <v>6552.8182732627802</v>
      </c>
      <c r="Q166" s="45">
        <v>-7704.9068999165802</v>
      </c>
      <c r="T166" s="45">
        <f t="shared" si="116"/>
        <v>-1152.0886266538</v>
      </c>
      <c r="U166" s="45">
        <v>-2166.7512565495499</v>
      </c>
      <c r="V166" s="45">
        <v>1988.2081018895328</v>
      </c>
      <c r="W166" s="45">
        <f t="shared" si="117"/>
        <v>-1330.6317813138171</v>
      </c>
    </row>
    <row r="167" spans="1:23" ht="13.5" customHeight="1" x14ac:dyDescent="0.3">
      <c r="A167" s="17" t="s">
        <v>9</v>
      </c>
      <c r="B167" s="14">
        <v>20</v>
      </c>
      <c r="C167" s="14">
        <v>55</v>
      </c>
      <c r="D167" s="14" t="s">
        <v>10</v>
      </c>
      <c r="E167" s="45">
        <v>10403.3201657561</v>
      </c>
      <c r="F167" s="45">
        <v>0</v>
      </c>
      <c r="G167" s="45">
        <v>0</v>
      </c>
      <c r="H167" s="45">
        <f t="shared" si="98"/>
        <v>10403.3201657561</v>
      </c>
      <c r="I167" s="45"/>
      <c r="J167" s="45"/>
      <c r="K167" s="45"/>
      <c r="L167" s="45"/>
      <c r="M167" s="45"/>
      <c r="N167" s="45">
        <f t="shared" si="114"/>
        <v>10403.3201657561</v>
      </c>
      <c r="O167" s="45"/>
      <c r="P167" s="45">
        <f t="shared" si="115"/>
        <v>10403.3201657561</v>
      </c>
      <c r="Q167" s="45"/>
      <c r="S167" s="45">
        <v>682.48780649128287</v>
      </c>
      <c r="T167" s="45">
        <f t="shared" si="116"/>
        <v>11085.807972247383</v>
      </c>
      <c r="U167" s="45"/>
      <c r="V167" s="45">
        <v>-60.832422476083515</v>
      </c>
      <c r="W167" s="45">
        <f t="shared" si="117"/>
        <v>11024.975549771299</v>
      </c>
    </row>
    <row r="168" spans="1:23" ht="13.5" customHeight="1" x14ac:dyDescent="0.3">
      <c r="A168" s="17" t="s">
        <v>42</v>
      </c>
      <c r="B168" s="14">
        <v>20</v>
      </c>
      <c r="C168" s="14">
        <v>55</v>
      </c>
      <c r="D168" s="14" t="s">
        <v>39</v>
      </c>
      <c r="E168" s="45">
        <v>0</v>
      </c>
      <c r="F168" s="45"/>
      <c r="G168" s="45">
        <v>2115.0989486275198</v>
      </c>
      <c r="H168" s="45">
        <f t="shared" si="98"/>
        <v>2115.0989486275198</v>
      </c>
      <c r="I168" s="45"/>
      <c r="J168" s="45">
        <v>412.92984415221662</v>
      </c>
      <c r="K168" s="45"/>
      <c r="L168" s="45"/>
      <c r="M168" s="45"/>
      <c r="N168" s="45">
        <f t="shared" si="114"/>
        <v>2528.0287927797362</v>
      </c>
      <c r="O168" s="45"/>
      <c r="P168" s="45">
        <f t="shared" si="115"/>
        <v>2528.0287927797362</v>
      </c>
      <c r="Q168" s="45"/>
      <c r="T168" s="45">
        <f t="shared" si="116"/>
        <v>2528.0287927797362</v>
      </c>
      <c r="W168" s="45">
        <f t="shared" si="117"/>
        <v>2528.0287927797362</v>
      </c>
    </row>
    <row r="169" spans="1:23" ht="13.5" customHeight="1" x14ac:dyDescent="0.3">
      <c r="A169" s="17" t="s">
        <v>56</v>
      </c>
      <c r="B169" s="14">
        <v>20</v>
      </c>
      <c r="C169" s="14">
        <v>55</v>
      </c>
      <c r="D169" s="14" t="s">
        <v>51</v>
      </c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>
        <v>2563.1208732672617</v>
      </c>
      <c r="P169" s="45">
        <f t="shared" si="115"/>
        <v>2563.1208732672617</v>
      </c>
      <c r="Q169" s="45"/>
      <c r="T169" s="45">
        <f t="shared" si="116"/>
        <v>2563.1208732672617</v>
      </c>
      <c r="W169" s="45">
        <f t="shared" si="117"/>
        <v>2563.1208732672617</v>
      </c>
    </row>
    <row r="170" spans="1:23" ht="15.5" x14ac:dyDescent="0.35">
      <c r="A170" s="17"/>
      <c r="B170" s="14"/>
      <c r="C170" s="14"/>
      <c r="D170" s="14"/>
      <c r="E170" s="41">
        <v>0</v>
      </c>
      <c r="F170" s="41"/>
      <c r="G170" s="41"/>
      <c r="H170" s="41">
        <f t="shared" si="98"/>
        <v>0</v>
      </c>
      <c r="I170" s="41"/>
      <c r="J170" s="41"/>
      <c r="K170" s="41"/>
      <c r="L170" s="41"/>
      <c r="M170" s="41"/>
      <c r="N170" s="41">
        <f t="shared" ref="N170:N208" si="143">H170+I170+J170+K170+L170+M170</f>
        <v>0</v>
      </c>
      <c r="O170" s="41"/>
      <c r="P170" s="41">
        <f t="shared" si="115"/>
        <v>0</v>
      </c>
      <c r="Q170" s="41"/>
      <c r="T170" s="41">
        <f t="shared" si="116"/>
        <v>0</v>
      </c>
      <c r="W170" s="41">
        <f t="shared" si="117"/>
        <v>0</v>
      </c>
    </row>
    <row r="171" spans="1:23" x14ac:dyDescent="0.3">
      <c r="A171" s="16" t="s">
        <v>29</v>
      </c>
      <c r="B171" s="19"/>
      <c r="C171" s="19"/>
      <c r="D171" s="38"/>
      <c r="E171" s="15">
        <f>E172</f>
        <v>8097.9025345686696</v>
      </c>
      <c r="F171" s="15">
        <f t="shared" ref="F171:M171" si="144">F172</f>
        <v>0</v>
      </c>
      <c r="G171" s="15">
        <f t="shared" si="144"/>
        <v>0</v>
      </c>
      <c r="H171" s="15">
        <f t="shared" si="98"/>
        <v>8097.9025345686696</v>
      </c>
      <c r="I171" s="15">
        <f t="shared" si="144"/>
        <v>0</v>
      </c>
      <c r="J171" s="15">
        <f t="shared" si="144"/>
        <v>41.680440326164209</v>
      </c>
      <c r="K171" s="15">
        <f t="shared" si="144"/>
        <v>0</v>
      </c>
      <c r="L171" s="15">
        <f t="shared" si="144"/>
        <v>0</v>
      </c>
      <c r="M171" s="15">
        <f t="shared" si="144"/>
        <v>0</v>
      </c>
      <c r="N171" s="15">
        <f t="shared" si="143"/>
        <v>8139.5829748948336</v>
      </c>
      <c r="O171" s="15">
        <f t="shared" ref="O171:V171" si="145">O172</f>
        <v>0</v>
      </c>
      <c r="P171" s="15">
        <f t="shared" si="115"/>
        <v>8139.5829748948336</v>
      </c>
      <c r="Q171" s="15">
        <f t="shared" si="145"/>
        <v>0</v>
      </c>
      <c r="R171" s="15">
        <f t="shared" si="145"/>
        <v>0</v>
      </c>
      <c r="S171" s="15">
        <f t="shared" si="145"/>
        <v>0</v>
      </c>
      <c r="T171" s="15">
        <f t="shared" si="116"/>
        <v>8139.5829748948336</v>
      </c>
      <c r="U171" s="15">
        <f t="shared" si="145"/>
        <v>0</v>
      </c>
      <c r="V171" s="15">
        <f t="shared" si="145"/>
        <v>0</v>
      </c>
      <c r="W171" s="15">
        <f t="shared" si="117"/>
        <v>8139.5829748948336</v>
      </c>
    </row>
    <row r="172" spans="1:23" x14ac:dyDescent="0.3">
      <c r="A172" s="17" t="s">
        <v>30</v>
      </c>
      <c r="B172" s="14">
        <v>20</v>
      </c>
      <c r="C172" s="14">
        <v>15</v>
      </c>
      <c r="D172" s="14" t="s">
        <v>31</v>
      </c>
      <c r="E172" s="45">
        <v>8097.9025345686696</v>
      </c>
      <c r="F172" s="45">
        <v>0</v>
      </c>
      <c r="G172" s="45">
        <v>0</v>
      </c>
      <c r="H172" s="45">
        <f t="shared" si="98"/>
        <v>8097.9025345686696</v>
      </c>
      <c r="I172" s="45"/>
      <c r="J172" s="45">
        <v>41.680440326164209</v>
      </c>
      <c r="K172" s="45"/>
      <c r="L172" s="45"/>
      <c r="M172" s="45"/>
      <c r="N172" s="45">
        <f t="shared" si="143"/>
        <v>8139.5829748948336</v>
      </c>
      <c r="O172" s="45"/>
      <c r="P172" s="45">
        <f t="shared" si="115"/>
        <v>8139.5829748948336</v>
      </c>
      <c r="Q172" s="45"/>
      <c r="T172" s="45">
        <f t="shared" si="116"/>
        <v>8139.5829748948336</v>
      </c>
      <c r="W172" s="45">
        <f t="shared" si="117"/>
        <v>8139.5829748948336</v>
      </c>
    </row>
    <row r="173" spans="1:23" ht="15.5" x14ac:dyDescent="0.35">
      <c r="A173" s="17"/>
      <c r="B173" s="14"/>
      <c r="C173" s="14"/>
      <c r="D173" s="14"/>
      <c r="E173" s="41">
        <v>0</v>
      </c>
      <c r="F173" s="41"/>
      <c r="G173" s="41"/>
      <c r="H173" s="41">
        <f t="shared" si="98"/>
        <v>0</v>
      </c>
      <c r="I173" s="41"/>
      <c r="J173" s="41"/>
      <c r="K173" s="41"/>
      <c r="L173" s="41"/>
      <c r="M173" s="41"/>
      <c r="N173" s="41">
        <f t="shared" si="143"/>
        <v>0</v>
      </c>
      <c r="O173" s="41"/>
      <c r="P173" s="41">
        <f t="shared" si="115"/>
        <v>0</v>
      </c>
      <c r="Q173" s="41"/>
      <c r="T173" s="41">
        <f t="shared" si="116"/>
        <v>0</v>
      </c>
      <c r="W173" s="41">
        <f t="shared" si="117"/>
        <v>0</v>
      </c>
    </row>
    <row r="174" spans="1:23" x14ac:dyDescent="0.3">
      <c r="A174" s="16" t="s">
        <v>27</v>
      </c>
      <c r="B174" s="19"/>
      <c r="C174" s="36"/>
      <c r="D174" s="36"/>
      <c r="E174" s="15">
        <f>E175+E176</f>
        <v>18973.907969085769</v>
      </c>
      <c r="F174" s="15">
        <f t="shared" ref="F174:G174" si="146">F175+F176</f>
        <v>0</v>
      </c>
      <c r="G174" s="15">
        <f t="shared" si="146"/>
        <v>0</v>
      </c>
      <c r="H174" s="15">
        <f t="shared" si="98"/>
        <v>18973.907969085769</v>
      </c>
      <c r="I174" s="15"/>
      <c r="J174" s="15"/>
      <c r="K174" s="15"/>
      <c r="L174" s="15"/>
      <c r="M174" s="15"/>
      <c r="N174" s="15">
        <f t="shared" si="143"/>
        <v>18973.907969085769</v>
      </c>
      <c r="O174" s="15">
        <f t="shared" ref="O174:S174" si="147">O175+O176</f>
        <v>0</v>
      </c>
      <c r="P174" s="15">
        <f t="shared" si="115"/>
        <v>18973.907969085769</v>
      </c>
      <c r="Q174" s="15">
        <f t="shared" si="147"/>
        <v>0</v>
      </c>
      <c r="R174" s="15">
        <f t="shared" si="147"/>
        <v>0</v>
      </c>
      <c r="S174" s="15">
        <f t="shared" si="147"/>
        <v>0</v>
      </c>
      <c r="T174" s="15">
        <f t="shared" si="116"/>
        <v>18973.907969085769</v>
      </c>
      <c r="U174" s="15">
        <f t="shared" ref="U174:V174" si="148">U175+U176</f>
        <v>0</v>
      </c>
      <c r="V174" s="15">
        <f t="shared" si="148"/>
        <v>0</v>
      </c>
      <c r="W174" s="15">
        <f t="shared" si="117"/>
        <v>18973.907969085769</v>
      </c>
    </row>
    <row r="175" spans="1:23" x14ac:dyDescent="0.3">
      <c r="A175" s="17" t="s">
        <v>4</v>
      </c>
      <c r="B175" s="14">
        <v>44</v>
      </c>
      <c r="C175" s="14">
        <v>50</v>
      </c>
      <c r="D175" s="14"/>
      <c r="E175" s="45">
        <v>11620.193680488201</v>
      </c>
      <c r="F175" s="45">
        <v>0</v>
      </c>
      <c r="G175" s="45">
        <v>0</v>
      </c>
      <c r="H175" s="45">
        <f t="shared" si="98"/>
        <v>11620.193680488201</v>
      </c>
      <c r="I175" s="45"/>
      <c r="J175" s="45"/>
      <c r="K175" s="45"/>
      <c r="L175" s="45"/>
      <c r="M175" s="45"/>
      <c r="N175" s="45">
        <f t="shared" si="143"/>
        <v>11620.193680488201</v>
      </c>
      <c r="O175" s="45"/>
      <c r="P175" s="45">
        <f t="shared" si="115"/>
        <v>11620.193680488201</v>
      </c>
      <c r="Q175" s="45"/>
      <c r="T175" s="45">
        <f t="shared" si="116"/>
        <v>11620.193680488201</v>
      </c>
      <c r="W175" s="45">
        <f t="shared" si="117"/>
        <v>11620.193680488201</v>
      </c>
    </row>
    <row r="176" spans="1:23" x14ac:dyDescent="0.3">
      <c r="A176" s="17" t="s">
        <v>8</v>
      </c>
      <c r="B176" s="14">
        <v>44</v>
      </c>
      <c r="C176" s="14">
        <v>55</v>
      </c>
      <c r="D176" s="14"/>
      <c r="E176" s="45">
        <v>7353.71428859757</v>
      </c>
      <c r="F176" s="45">
        <v>0</v>
      </c>
      <c r="G176" s="45">
        <v>0</v>
      </c>
      <c r="H176" s="45">
        <f t="shared" si="98"/>
        <v>7353.71428859757</v>
      </c>
      <c r="I176" s="45"/>
      <c r="J176" s="45"/>
      <c r="K176" s="45"/>
      <c r="L176" s="45"/>
      <c r="M176" s="45"/>
      <c r="N176" s="45">
        <f t="shared" si="143"/>
        <v>7353.71428859757</v>
      </c>
      <c r="O176" s="45"/>
      <c r="P176" s="45">
        <f t="shared" si="115"/>
        <v>7353.71428859757</v>
      </c>
      <c r="Q176" s="45"/>
      <c r="T176" s="45">
        <f t="shared" si="116"/>
        <v>7353.71428859757</v>
      </c>
      <c r="W176" s="45">
        <f t="shared" si="117"/>
        <v>7353.71428859757</v>
      </c>
    </row>
    <row r="177" spans="1:23" ht="15.5" x14ac:dyDescent="0.35">
      <c r="A177" s="17"/>
      <c r="B177" s="14"/>
      <c r="C177" s="14"/>
      <c r="D177" s="14"/>
      <c r="E177" s="41">
        <v>0</v>
      </c>
      <c r="F177" s="41"/>
      <c r="G177" s="41"/>
      <c r="H177" s="41">
        <f t="shared" si="98"/>
        <v>0</v>
      </c>
      <c r="I177" s="41"/>
      <c r="J177" s="41"/>
      <c r="K177" s="41"/>
      <c r="L177" s="41"/>
      <c r="M177" s="41"/>
      <c r="N177" s="41">
        <f t="shared" si="143"/>
        <v>0</v>
      </c>
      <c r="O177" s="41"/>
      <c r="P177" s="41">
        <f t="shared" si="115"/>
        <v>0</v>
      </c>
      <c r="Q177" s="41"/>
      <c r="T177" s="41">
        <f t="shared" si="116"/>
        <v>0</v>
      </c>
      <c r="W177" s="41">
        <f t="shared" si="117"/>
        <v>0</v>
      </c>
    </row>
    <row r="178" spans="1:23" x14ac:dyDescent="0.3">
      <c r="A178" s="16" t="s">
        <v>12</v>
      </c>
      <c r="B178" s="14">
        <v>60</v>
      </c>
      <c r="C178" s="14">
        <v>61</v>
      </c>
      <c r="D178" s="14"/>
      <c r="E178" s="46">
        <v>47715.471043362602</v>
      </c>
      <c r="F178" s="46">
        <v>0</v>
      </c>
      <c r="G178" s="46">
        <v>0</v>
      </c>
      <c r="H178" s="46">
        <f t="shared" si="98"/>
        <v>47715.471043362602</v>
      </c>
      <c r="I178" s="46"/>
      <c r="J178" s="46"/>
      <c r="K178" s="46"/>
      <c r="L178" s="46"/>
      <c r="M178" s="46"/>
      <c r="N178" s="46">
        <f t="shared" si="143"/>
        <v>47715.471043362602</v>
      </c>
      <c r="O178" s="46"/>
      <c r="P178" s="46">
        <f t="shared" si="115"/>
        <v>47715.471043362602</v>
      </c>
      <c r="Q178" s="46"/>
      <c r="T178" s="46">
        <f t="shared" si="116"/>
        <v>47715.471043362602</v>
      </c>
      <c r="W178" s="46">
        <f t="shared" si="117"/>
        <v>47715.471043362602</v>
      </c>
    </row>
    <row r="179" spans="1:23" ht="15.5" x14ac:dyDescent="0.35">
      <c r="A179" s="7"/>
      <c r="B179" s="14"/>
      <c r="C179" s="14"/>
      <c r="D179" s="14"/>
      <c r="E179" s="41">
        <v>0</v>
      </c>
      <c r="F179" s="41"/>
      <c r="G179" s="41"/>
      <c r="H179" s="41">
        <f t="shared" si="98"/>
        <v>0</v>
      </c>
      <c r="I179" s="41"/>
      <c r="J179" s="41"/>
      <c r="K179" s="41"/>
      <c r="L179" s="41"/>
      <c r="M179" s="41"/>
      <c r="N179" s="41">
        <f t="shared" si="143"/>
        <v>0</v>
      </c>
      <c r="O179" s="41"/>
      <c r="P179" s="41">
        <f t="shared" si="115"/>
        <v>0</v>
      </c>
      <c r="Q179" s="41"/>
      <c r="T179" s="41">
        <f t="shared" si="116"/>
        <v>0</v>
      </c>
      <c r="W179" s="41">
        <f t="shared" si="117"/>
        <v>0</v>
      </c>
    </row>
    <row r="180" spans="1:23" ht="15.5" x14ac:dyDescent="0.35">
      <c r="A180" s="7" t="s">
        <v>23</v>
      </c>
      <c r="B180" s="14"/>
      <c r="C180" s="34"/>
      <c r="D180" s="14"/>
      <c r="E180" s="41">
        <f>E181+E187+E193+E196+E200</f>
        <v>383300.62722458865</v>
      </c>
      <c r="F180" s="41">
        <f t="shared" ref="F180:M180" si="149">F181+F187+F193+F196+F200</f>
        <v>-68105.286728688268</v>
      </c>
      <c r="G180" s="41">
        <f t="shared" si="149"/>
        <v>5113.6353174209198</v>
      </c>
      <c r="H180" s="41">
        <f t="shared" si="98"/>
        <v>320308.9758133213</v>
      </c>
      <c r="I180" s="41">
        <f t="shared" si="149"/>
        <v>8108.8365911728879</v>
      </c>
      <c r="J180" s="41">
        <f t="shared" si="149"/>
        <v>2152.4864256035044</v>
      </c>
      <c r="K180" s="41">
        <f t="shared" si="149"/>
        <v>0</v>
      </c>
      <c r="L180" s="41">
        <f t="shared" si="149"/>
        <v>0</v>
      </c>
      <c r="M180" s="41">
        <f t="shared" si="149"/>
        <v>0</v>
      </c>
      <c r="N180" s="41">
        <f t="shared" si="143"/>
        <v>330570.29883009772</v>
      </c>
      <c r="O180" s="41">
        <f t="shared" ref="O180:Q180" si="150">O181+O187+O193+O196+O200</f>
        <v>57598.37060241538</v>
      </c>
      <c r="P180" s="41">
        <f t="shared" si="115"/>
        <v>388168.66943251307</v>
      </c>
      <c r="Q180" s="41">
        <f t="shared" si="150"/>
        <v>-26043.054331320294</v>
      </c>
      <c r="R180" s="41">
        <f t="shared" ref="R180:S180" si="151">R181+R187+R193+R196+R200</f>
        <v>4791.8978754518103</v>
      </c>
      <c r="S180" s="41">
        <f t="shared" si="151"/>
        <v>34242.978191856797</v>
      </c>
      <c r="T180" s="41">
        <f t="shared" si="116"/>
        <v>401160.49116850144</v>
      </c>
      <c r="U180" s="41">
        <f t="shared" ref="U180:V180" si="152">U181+U187+U193+U196+U200</f>
        <v>-5239.1416835498403</v>
      </c>
      <c r="V180" s="41">
        <f t="shared" si="152"/>
        <v>4660.3384820256124</v>
      </c>
      <c r="W180" s="41">
        <f t="shared" si="117"/>
        <v>400581.68796697719</v>
      </c>
    </row>
    <row r="181" spans="1:23" x14ac:dyDescent="0.3">
      <c r="A181" s="16" t="s">
        <v>4</v>
      </c>
      <c r="B181" s="19"/>
      <c r="C181" s="19"/>
      <c r="D181" s="19"/>
      <c r="E181" s="15">
        <f>E182</f>
        <v>159410.06915512198</v>
      </c>
      <c r="F181" s="15">
        <f t="shared" ref="F181:M181" si="153">F182</f>
        <v>-66020.943405130907</v>
      </c>
      <c r="G181" s="15">
        <f t="shared" si="153"/>
        <v>0</v>
      </c>
      <c r="H181" s="15">
        <f t="shared" si="98"/>
        <v>93389.125749991072</v>
      </c>
      <c r="I181" s="15">
        <f t="shared" si="153"/>
        <v>8108.8365911728879</v>
      </c>
      <c r="J181" s="15">
        <f t="shared" si="153"/>
        <v>1053.2519454195642</v>
      </c>
      <c r="K181" s="15">
        <f t="shared" si="153"/>
        <v>0</v>
      </c>
      <c r="L181" s="15">
        <f t="shared" si="153"/>
        <v>0</v>
      </c>
      <c r="M181" s="15">
        <f t="shared" si="153"/>
        <v>0</v>
      </c>
      <c r="N181" s="15">
        <f t="shared" si="143"/>
        <v>102551.21428658352</v>
      </c>
      <c r="O181" s="15">
        <f>O182+O183+O184+O185</f>
        <v>51400.818683836798</v>
      </c>
      <c r="P181" s="15">
        <f t="shared" si="115"/>
        <v>153952.03297042032</v>
      </c>
      <c r="Q181" s="15">
        <f>Q182+Q183+Q184+Q185</f>
        <v>-7412.8129571874106</v>
      </c>
      <c r="R181" s="15">
        <f t="shared" ref="R181:S181" si="154">R182+R183+R184+R185</f>
        <v>4791.8978754518103</v>
      </c>
      <c r="S181" s="15">
        <f t="shared" si="154"/>
        <v>32592.742473892089</v>
      </c>
      <c r="T181" s="15">
        <f t="shared" si="116"/>
        <v>183923.86036257679</v>
      </c>
      <c r="U181" s="15">
        <f t="shared" ref="U181:V181" si="155">U182+U183+U184+U185</f>
        <v>0</v>
      </c>
      <c r="V181" s="15">
        <f t="shared" si="155"/>
        <v>0</v>
      </c>
      <c r="W181" s="15">
        <f t="shared" si="117"/>
        <v>183923.86036257679</v>
      </c>
    </row>
    <row r="182" spans="1:23" x14ac:dyDescent="0.3">
      <c r="A182" s="17" t="s">
        <v>5</v>
      </c>
      <c r="B182" s="14">
        <v>20</v>
      </c>
      <c r="C182" s="14">
        <v>50</v>
      </c>
      <c r="D182" s="14"/>
      <c r="E182" s="45">
        <v>159410.06915512198</v>
      </c>
      <c r="F182" s="45">
        <v>-66020.943405130907</v>
      </c>
      <c r="G182" s="45">
        <v>0</v>
      </c>
      <c r="H182" s="45">
        <f t="shared" si="98"/>
        <v>93389.125749991072</v>
      </c>
      <c r="I182" s="45">
        <v>8108.8365911728879</v>
      </c>
      <c r="J182" s="45">
        <v>1053.2519454195642</v>
      </c>
      <c r="K182" s="45"/>
      <c r="L182" s="45"/>
      <c r="M182" s="45"/>
      <c r="N182" s="45">
        <f t="shared" si="143"/>
        <v>102551.21428658352</v>
      </c>
      <c r="O182" s="45">
        <v>27875.791726628755</v>
      </c>
      <c r="P182" s="45">
        <f t="shared" si="115"/>
        <v>130427.00601321227</v>
      </c>
      <c r="Q182" s="45">
        <v>-7412.8129571874106</v>
      </c>
      <c r="R182" s="45">
        <v>4791.8978754518103</v>
      </c>
      <c r="S182" s="45">
        <v>32592.742473892089</v>
      </c>
      <c r="T182" s="45">
        <f t="shared" si="116"/>
        <v>160398.83340536876</v>
      </c>
      <c r="U182" s="45"/>
      <c r="V182" s="45"/>
      <c r="W182" s="45">
        <f t="shared" si="117"/>
        <v>160398.83340536876</v>
      </c>
    </row>
    <row r="183" spans="1:23" x14ac:dyDescent="0.3">
      <c r="A183" s="17" t="s">
        <v>50</v>
      </c>
      <c r="B183" s="14">
        <v>20</v>
      </c>
      <c r="C183" s="14">
        <v>50</v>
      </c>
      <c r="D183" s="14" t="s">
        <v>51</v>
      </c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>
        <v>6197.5519185785797</v>
      </c>
      <c r="P183" s="45">
        <f t="shared" si="115"/>
        <v>6197.5519185785797</v>
      </c>
      <c r="Q183" s="45"/>
      <c r="T183" s="45">
        <f t="shared" si="116"/>
        <v>6197.5519185785797</v>
      </c>
      <c r="W183" s="45">
        <f t="shared" si="117"/>
        <v>6197.5519185785797</v>
      </c>
    </row>
    <row r="184" spans="1:23" x14ac:dyDescent="0.3">
      <c r="A184" s="17" t="s">
        <v>52</v>
      </c>
      <c r="B184" s="14">
        <v>20</v>
      </c>
      <c r="C184" s="14">
        <v>50</v>
      </c>
      <c r="D184" s="14" t="s">
        <v>53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>
        <v>5409.1059644398838</v>
      </c>
      <c r="P184" s="45">
        <f t="shared" si="115"/>
        <v>5409.1059644398838</v>
      </c>
      <c r="Q184" s="45"/>
      <c r="T184" s="45">
        <f t="shared" si="116"/>
        <v>5409.1059644398838</v>
      </c>
      <c r="W184" s="45">
        <f t="shared" si="117"/>
        <v>5409.1059644398838</v>
      </c>
    </row>
    <row r="185" spans="1:23" x14ac:dyDescent="0.3">
      <c r="A185" s="17" t="s">
        <v>54</v>
      </c>
      <c r="B185" s="14">
        <v>20</v>
      </c>
      <c r="C185" s="14">
        <v>50</v>
      </c>
      <c r="D185" s="14" t="s">
        <v>55</v>
      </c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>
        <v>11918.369074189577</v>
      </c>
      <c r="P185" s="45">
        <f t="shared" si="115"/>
        <v>11918.369074189577</v>
      </c>
      <c r="Q185" s="45"/>
      <c r="T185" s="45">
        <f t="shared" si="116"/>
        <v>11918.369074189577</v>
      </c>
      <c r="W185" s="45">
        <f t="shared" si="117"/>
        <v>11918.369074189577</v>
      </c>
    </row>
    <row r="186" spans="1:23" ht="15.5" x14ac:dyDescent="0.35">
      <c r="A186" s="17"/>
      <c r="B186" s="14"/>
      <c r="C186" s="14"/>
      <c r="D186" s="14"/>
      <c r="E186" s="41">
        <v>0</v>
      </c>
      <c r="F186" s="41"/>
      <c r="G186" s="41"/>
      <c r="H186" s="41">
        <f t="shared" si="98"/>
        <v>0</v>
      </c>
      <c r="I186" s="41"/>
      <c r="J186" s="41"/>
      <c r="K186" s="41"/>
      <c r="L186" s="41"/>
      <c r="M186" s="41"/>
      <c r="N186" s="41">
        <f t="shared" si="143"/>
        <v>0</v>
      </c>
      <c r="O186" s="41"/>
      <c r="P186" s="41">
        <f t="shared" si="115"/>
        <v>0</v>
      </c>
      <c r="Q186" s="41"/>
      <c r="T186" s="41">
        <f t="shared" si="116"/>
        <v>0</v>
      </c>
      <c r="W186" s="41">
        <f t="shared" si="117"/>
        <v>0</v>
      </c>
    </row>
    <row r="187" spans="1:23" x14ac:dyDescent="0.3">
      <c r="A187" s="22" t="s">
        <v>13</v>
      </c>
      <c r="B187" s="19"/>
      <c r="C187" s="35"/>
      <c r="D187" s="19"/>
      <c r="E187" s="15">
        <f>E188+E189+E190</f>
        <v>43078.41</v>
      </c>
      <c r="F187" s="15">
        <f t="shared" ref="F187:M187" si="156">F188+F189+F190</f>
        <v>-2084.3433235573598</v>
      </c>
      <c r="G187" s="15">
        <f t="shared" si="156"/>
        <v>5113.6353174209198</v>
      </c>
      <c r="H187" s="15">
        <f t="shared" si="98"/>
        <v>46107.701993863564</v>
      </c>
      <c r="I187" s="15">
        <f t="shared" si="156"/>
        <v>0</v>
      </c>
      <c r="J187" s="15">
        <f t="shared" si="156"/>
        <v>998.45238457354549</v>
      </c>
      <c r="K187" s="15">
        <f t="shared" si="156"/>
        <v>0</v>
      </c>
      <c r="L187" s="15">
        <f t="shared" si="156"/>
        <v>0</v>
      </c>
      <c r="M187" s="15">
        <f t="shared" si="156"/>
        <v>0</v>
      </c>
      <c r="N187" s="15">
        <f t="shared" si="143"/>
        <v>47106.15437843711</v>
      </c>
      <c r="O187" s="15">
        <f>O188+O189+O190+O191</f>
        <v>6197.5519185785797</v>
      </c>
      <c r="P187" s="15">
        <f t="shared" si="115"/>
        <v>53303.706297015691</v>
      </c>
      <c r="Q187" s="15">
        <f>Q188+Q189+Q190+Q191</f>
        <v>-18630.241374132886</v>
      </c>
      <c r="R187" s="15">
        <f t="shared" ref="R187:S187" si="157">R188+R189+R190+R191</f>
        <v>0</v>
      </c>
      <c r="S187" s="15">
        <f t="shared" si="157"/>
        <v>1650.2357179647106</v>
      </c>
      <c r="T187" s="15">
        <f t="shared" si="116"/>
        <v>36323.700640847514</v>
      </c>
      <c r="U187" s="15">
        <f t="shared" ref="U187:V187" si="158">U188+U189+U190+U191</f>
        <v>-5239.1416835498403</v>
      </c>
      <c r="V187" s="15">
        <f t="shared" si="158"/>
        <v>4660.3384820256124</v>
      </c>
      <c r="W187" s="15">
        <f t="shared" si="117"/>
        <v>35744.897439323286</v>
      </c>
    </row>
    <row r="188" spans="1:23" x14ac:dyDescent="0.3">
      <c r="A188" s="17" t="s">
        <v>8</v>
      </c>
      <c r="B188" s="14">
        <v>20</v>
      </c>
      <c r="C188" s="14">
        <v>55</v>
      </c>
      <c r="D188" s="14"/>
      <c r="E188" s="45">
        <v>17926.5</v>
      </c>
      <c r="F188" s="45">
        <v>-2084.3433235573598</v>
      </c>
      <c r="G188" s="45">
        <v>0</v>
      </c>
      <c r="H188" s="45">
        <f t="shared" si="98"/>
        <v>15842.156676442641</v>
      </c>
      <c r="I188" s="45"/>
      <c r="J188" s="45"/>
      <c r="K188" s="45"/>
      <c r="L188" s="45"/>
      <c r="M188" s="45"/>
      <c r="N188" s="45">
        <f t="shared" si="143"/>
        <v>15842.156676442641</v>
      </c>
      <c r="O188" s="45"/>
      <c r="P188" s="45">
        <f t="shared" si="115"/>
        <v>15842.156676442641</v>
      </c>
      <c r="Q188" s="45">
        <v>-18630.241374132886</v>
      </c>
      <c r="T188" s="45">
        <f t="shared" si="116"/>
        <v>-2788.0846976902449</v>
      </c>
      <c r="U188" s="45">
        <v>-5239.1416835498403</v>
      </c>
      <c r="V188" s="45">
        <v>4807.4295148990832</v>
      </c>
      <c r="W188" s="45">
        <f t="shared" si="117"/>
        <v>-3219.796866341002</v>
      </c>
    </row>
    <row r="189" spans="1:23" x14ac:dyDescent="0.3">
      <c r="A189" s="17" t="s">
        <v>9</v>
      </c>
      <c r="B189" s="14">
        <v>20</v>
      </c>
      <c r="C189" s="14">
        <v>55</v>
      </c>
      <c r="D189" s="14" t="s">
        <v>10</v>
      </c>
      <c r="E189" s="45">
        <v>25151.91</v>
      </c>
      <c r="F189" s="45">
        <v>0</v>
      </c>
      <c r="G189" s="45">
        <v>0</v>
      </c>
      <c r="H189" s="45">
        <f t="shared" si="98"/>
        <v>25151.91</v>
      </c>
      <c r="I189" s="45"/>
      <c r="J189" s="45"/>
      <c r="K189" s="45"/>
      <c r="L189" s="45"/>
      <c r="M189" s="45"/>
      <c r="N189" s="45">
        <f t="shared" si="143"/>
        <v>25151.91</v>
      </c>
      <c r="O189" s="45"/>
      <c r="P189" s="45">
        <f t="shared" si="115"/>
        <v>25151.91</v>
      </c>
      <c r="Q189" s="45"/>
      <c r="S189" s="45">
        <v>1650.2357179647106</v>
      </c>
      <c r="T189" s="45">
        <f t="shared" si="116"/>
        <v>26802.145717964711</v>
      </c>
      <c r="U189" s="45"/>
      <c r="V189" s="45">
        <v>-147.09103287347082</v>
      </c>
      <c r="W189" s="45">
        <f t="shared" si="117"/>
        <v>26655.05468509124</v>
      </c>
    </row>
    <row r="190" spans="1:23" x14ac:dyDescent="0.3">
      <c r="A190" s="17" t="s">
        <v>42</v>
      </c>
      <c r="B190" s="14">
        <v>20</v>
      </c>
      <c r="C190" s="14">
        <v>55</v>
      </c>
      <c r="D190" s="14" t="s">
        <v>39</v>
      </c>
      <c r="E190" s="45">
        <v>0</v>
      </c>
      <c r="F190" s="45"/>
      <c r="G190" s="45">
        <v>5113.6353174209198</v>
      </c>
      <c r="H190" s="45">
        <f t="shared" si="98"/>
        <v>5113.6353174209198</v>
      </c>
      <c r="I190" s="45"/>
      <c r="J190" s="45">
        <v>998.45238457354549</v>
      </c>
      <c r="K190" s="45"/>
      <c r="L190" s="45"/>
      <c r="M190" s="45"/>
      <c r="N190" s="45">
        <f t="shared" si="143"/>
        <v>6112.0877019944655</v>
      </c>
      <c r="O190" s="45"/>
      <c r="P190" s="45">
        <f t="shared" si="115"/>
        <v>6112.0877019944655</v>
      </c>
      <c r="Q190" s="45"/>
      <c r="T190" s="45">
        <f t="shared" si="116"/>
        <v>6112.0877019944655</v>
      </c>
      <c r="W190" s="45">
        <f t="shared" si="117"/>
        <v>6112.0877019944655</v>
      </c>
    </row>
    <row r="191" spans="1:23" x14ac:dyDescent="0.3">
      <c r="A191" s="17" t="s">
        <v>56</v>
      </c>
      <c r="B191" s="14">
        <v>20</v>
      </c>
      <c r="C191" s="14">
        <v>55</v>
      </c>
      <c r="D191" s="14" t="s">
        <v>51</v>
      </c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>
        <v>6197.5519185785797</v>
      </c>
      <c r="P191" s="45">
        <f t="shared" si="115"/>
        <v>6197.5519185785797</v>
      </c>
      <c r="Q191" s="45"/>
      <c r="T191" s="45">
        <f t="shared" si="116"/>
        <v>6197.5519185785797</v>
      </c>
      <c r="W191" s="45">
        <f t="shared" si="117"/>
        <v>6197.5519185785797</v>
      </c>
    </row>
    <row r="192" spans="1:23" ht="15.5" x14ac:dyDescent="0.35">
      <c r="A192" s="17"/>
      <c r="B192" s="14"/>
      <c r="C192" s="14"/>
      <c r="D192" s="14"/>
      <c r="E192" s="41">
        <v>0</v>
      </c>
      <c r="F192" s="41"/>
      <c r="G192" s="41"/>
      <c r="H192" s="41">
        <f t="shared" si="98"/>
        <v>0</v>
      </c>
      <c r="I192" s="41"/>
      <c r="J192" s="41"/>
      <c r="K192" s="41"/>
      <c r="L192" s="41"/>
      <c r="M192" s="41"/>
      <c r="N192" s="41">
        <f t="shared" si="143"/>
        <v>0</v>
      </c>
      <c r="O192" s="41"/>
      <c r="P192" s="41">
        <f t="shared" si="115"/>
        <v>0</v>
      </c>
      <c r="Q192" s="41"/>
      <c r="T192" s="41">
        <f t="shared" si="116"/>
        <v>0</v>
      </c>
      <c r="W192" s="41">
        <f t="shared" si="117"/>
        <v>0</v>
      </c>
    </row>
    <row r="193" spans="1:23" x14ac:dyDescent="0.3">
      <c r="A193" s="16" t="s">
        <v>29</v>
      </c>
      <c r="B193" s="19"/>
      <c r="C193" s="19"/>
      <c r="D193" s="38"/>
      <c r="E193" s="15">
        <f>E194</f>
        <v>19578.148069466701</v>
      </c>
      <c r="F193" s="15">
        <f t="shared" ref="F193:M193" si="159">F194</f>
        <v>0</v>
      </c>
      <c r="G193" s="15">
        <f t="shared" si="159"/>
        <v>0</v>
      </c>
      <c r="H193" s="15">
        <f t="shared" si="98"/>
        <v>19578.148069466701</v>
      </c>
      <c r="I193" s="15">
        <f t="shared" si="159"/>
        <v>0</v>
      </c>
      <c r="J193" s="15">
        <f t="shared" si="159"/>
        <v>100.78209561039469</v>
      </c>
      <c r="K193" s="15">
        <f t="shared" si="159"/>
        <v>0</v>
      </c>
      <c r="L193" s="15">
        <f t="shared" si="159"/>
        <v>0</v>
      </c>
      <c r="M193" s="15">
        <f t="shared" si="159"/>
        <v>0</v>
      </c>
      <c r="N193" s="15">
        <f t="shared" si="143"/>
        <v>19678.930165077094</v>
      </c>
      <c r="O193" s="15">
        <f t="shared" ref="O193:V193" si="160">O194</f>
        <v>0</v>
      </c>
      <c r="P193" s="15">
        <f t="shared" si="115"/>
        <v>19678.930165077094</v>
      </c>
      <c r="Q193" s="15">
        <f t="shared" si="160"/>
        <v>0</v>
      </c>
      <c r="R193" s="15">
        <f t="shared" si="160"/>
        <v>0</v>
      </c>
      <c r="S193" s="15">
        <f t="shared" si="160"/>
        <v>0</v>
      </c>
      <c r="T193" s="15">
        <f t="shared" si="116"/>
        <v>19678.930165077094</v>
      </c>
      <c r="U193" s="15">
        <f t="shared" si="160"/>
        <v>0</v>
      </c>
      <c r="V193" s="15">
        <f t="shared" si="160"/>
        <v>0</v>
      </c>
      <c r="W193" s="15">
        <f t="shared" si="117"/>
        <v>19678.930165077094</v>
      </c>
    </row>
    <row r="194" spans="1:23" x14ac:dyDescent="0.3">
      <c r="A194" s="17" t="s">
        <v>30</v>
      </c>
      <c r="B194" s="14">
        <v>20</v>
      </c>
      <c r="C194" s="14">
        <v>15</v>
      </c>
      <c r="D194" s="14" t="s">
        <v>31</v>
      </c>
      <c r="E194" s="45">
        <v>19578.148069466701</v>
      </c>
      <c r="F194" s="45">
        <v>0</v>
      </c>
      <c r="G194" s="45">
        <v>0</v>
      </c>
      <c r="H194" s="45">
        <f t="shared" si="98"/>
        <v>19578.148069466701</v>
      </c>
      <c r="I194" s="45"/>
      <c r="J194" s="45">
        <v>100.78209561039469</v>
      </c>
      <c r="K194" s="45"/>
      <c r="L194" s="45"/>
      <c r="M194" s="45"/>
      <c r="N194" s="45">
        <f t="shared" si="143"/>
        <v>19678.930165077094</v>
      </c>
      <c r="O194" s="45"/>
      <c r="P194" s="45">
        <f t="shared" si="115"/>
        <v>19678.930165077094</v>
      </c>
      <c r="Q194" s="45"/>
      <c r="T194" s="45">
        <f t="shared" si="116"/>
        <v>19678.930165077094</v>
      </c>
      <c r="W194" s="45">
        <f t="shared" si="117"/>
        <v>19678.930165077094</v>
      </c>
    </row>
    <row r="195" spans="1:23" ht="15.5" x14ac:dyDescent="0.35">
      <c r="A195" s="17"/>
      <c r="B195" s="14"/>
      <c r="C195" s="14"/>
      <c r="D195" s="14"/>
      <c r="E195" s="41">
        <v>0</v>
      </c>
      <c r="F195" s="41"/>
      <c r="G195" s="41"/>
      <c r="H195" s="41">
        <f t="shared" si="98"/>
        <v>0</v>
      </c>
      <c r="I195" s="41"/>
      <c r="J195" s="41"/>
      <c r="K195" s="41"/>
      <c r="L195" s="41"/>
      <c r="M195" s="41"/>
      <c r="N195" s="41">
        <f t="shared" si="143"/>
        <v>0</v>
      </c>
      <c r="O195" s="41"/>
      <c r="P195" s="41">
        <f t="shared" si="115"/>
        <v>0</v>
      </c>
      <c r="Q195" s="41"/>
      <c r="T195" s="41">
        <f t="shared" si="116"/>
        <v>0</v>
      </c>
      <c r="W195" s="41">
        <f t="shared" si="117"/>
        <v>0</v>
      </c>
    </row>
    <row r="196" spans="1:23" x14ac:dyDescent="0.3">
      <c r="A196" s="16" t="s">
        <v>27</v>
      </c>
      <c r="B196" s="19"/>
      <c r="C196" s="36"/>
      <c r="D196" s="36"/>
      <c r="E196" s="15">
        <f>E197+E198</f>
        <v>45873</v>
      </c>
      <c r="F196" s="15">
        <f t="shared" ref="F196:M196" si="161">F197+F198</f>
        <v>0</v>
      </c>
      <c r="G196" s="15">
        <f t="shared" si="161"/>
        <v>0</v>
      </c>
      <c r="H196" s="15">
        <f t="shared" ref="H196:H228" si="162">E196+F196+G196</f>
        <v>45873</v>
      </c>
      <c r="I196" s="15">
        <f t="shared" si="161"/>
        <v>0</v>
      </c>
      <c r="J196" s="15">
        <f t="shared" si="161"/>
        <v>0</v>
      </c>
      <c r="K196" s="15">
        <f t="shared" si="161"/>
        <v>0</v>
      </c>
      <c r="L196" s="15">
        <f t="shared" si="161"/>
        <v>0</v>
      </c>
      <c r="M196" s="15">
        <f t="shared" si="161"/>
        <v>0</v>
      </c>
      <c r="N196" s="15">
        <f t="shared" si="143"/>
        <v>45873</v>
      </c>
      <c r="O196" s="15">
        <f t="shared" ref="O196:S196" si="163">O197+O198</f>
        <v>0</v>
      </c>
      <c r="P196" s="15">
        <f t="shared" si="115"/>
        <v>45873</v>
      </c>
      <c r="Q196" s="15">
        <f t="shared" si="163"/>
        <v>0</v>
      </c>
      <c r="R196" s="15">
        <f t="shared" si="163"/>
        <v>0</v>
      </c>
      <c r="S196" s="15">
        <f t="shared" si="163"/>
        <v>0</v>
      </c>
      <c r="T196" s="15">
        <f t="shared" si="116"/>
        <v>45873</v>
      </c>
      <c r="U196" s="15">
        <f t="shared" ref="U196:V196" si="164">U197+U198</f>
        <v>0</v>
      </c>
      <c r="V196" s="15">
        <f t="shared" si="164"/>
        <v>0</v>
      </c>
      <c r="W196" s="15">
        <f t="shared" si="117"/>
        <v>45873</v>
      </c>
    </row>
    <row r="197" spans="1:23" x14ac:dyDescent="0.3">
      <c r="A197" s="17" t="s">
        <v>4</v>
      </c>
      <c r="B197" s="14">
        <v>44</v>
      </c>
      <c r="C197" s="14">
        <v>50</v>
      </c>
      <c r="D197" s="14"/>
      <c r="E197" s="45">
        <v>28094</v>
      </c>
      <c r="F197" s="45">
        <v>0</v>
      </c>
      <c r="G197" s="45">
        <v>0</v>
      </c>
      <c r="H197" s="45">
        <f t="shared" si="162"/>
        <v>28094</v>
      </c>
      <c r="I197" s="45"/>
      <c r="J197" s="45"/>
      <c r="K197" s="45"/>
      <c r="L197" s="45"/>
      <c r="M197" s="45"/>
      <c r="N197" s="45">
        <f t="shared" si="143"/>
        <v>28094</v>
      </c>
      <c r="O197" s="45"/>
      <c r="P197" s="45">
        <f t="shared" si="115"/>
        <v>28094</v>
      </c>
      <c r="Q197" s="45"/>
      <c r="T197" s="45">
        <f t="shared" si="116"/>
        <v>28094</v>
      </c>
      <c r="W197" s="45">
        <f t="shared" si="117"/>
        <v>28094</v>
      </c>
    </row>
    <row r="198" spans="1:23" x14ac:dyDescent="0.3">
      <c r="A198" s="17" t="s">
        <v>8</v>
      </c>
      <c r="B198" s="14">
        <v>44</v>
      </c>
      <c r="C198" s="14">
        <v>55</v>
      </c>
      <c r="D198" s="14"/>
      <c r="E198" s="45">
        <v>17779</v>
      </c>
      <c r="F198" s="45">
        <v>0</v>
      </c>
      <c r="G198" s="45">
        <v>0</v>
      </c>
      <c r="H198" s="45">
        <f t="shared" si="162"/>
        <v>17779</v>
      </c>
      <c r="I198" s="45"/>
      <c r="J198" s="45"/>
      <c r="K198" s="45"/>
      <c r="L198" s="45"/>
      <c r="M198" s="45"/>
      <c r="N198" s="45">
        <f t="shared" si="143"/>
        <v>17779</v>
      </c>
      <c r="O198" s="45"/>
      <c r="P198" s="45">
        <f t="shared" si="115"/>
        <v>17779</v>
      </c>
      <c r="Q198" s="45"/>
      <c r="T198" s="45">
        <f t="shared" si="116"/>
        <v>17779</v>
      </c>
      <c r="W198" s="45">
        <f t="shared" si="117"/>
        <v>17779</v>
      </c>
    </row>
    <row r="199" spans="1:23" ht="15.5" x14ac:dyDescent="0.35">
      <c r="A199" s="17"/>
      <c r="B199" s="14"/>
      <c r="C199" s="14"/>
      <c r="D199" s="14"/>
      <c r="E199" s="41">
        <v>0</v>
      </c>
      <c r="F199" s="41"/>
      <c r="G199" s="41"/>
      <c r="H199" s="41">
        <f t="shared" si="162"/>
        <v>0</v>
      </c>
      <c r="I199" s="41"/>
      <c r="J199" s="41"/>
      <c r="K199" s="41"/>
      <c r="L199" s="41"/>
      <c r="M199" s="41"/>
      <c r="N199" s="41">
        <f t="shared" si="143"/>
        <v>0</v>
      </c>
      <c r="O199" s="41"/>
      <c r="P199" s="41">
        <f t="shared" ref="P199:P228" si="165">N199+O199</f>
        <v>0</v>
      </c>
      <c r="Q199" s="41"/>
      <c r="T199" s="41">
        <f t="shared" ref="T199:T228" si="166">Q199+P199+R199+S199</f>
        <v>0</v>
      </c>
      <c r="W199" s="41">
        <f t="shared" ref="W199:W228" si="167">T199+U199+V199</f>
        <v>0</v>
      </c>
    </row>
    <row r="200" spans="1:23" x14ac:dyDescent="0.3">
      <c r="A200" s="16" t="s">
        <v>12</v>
      </c>
      <c r="B200" s="14">
        <v>60</v>
      </c>
      <c r="C200" s="14">
        <v>61</v>
      </c>
      <c r="D200" s="14"/>
      <c r="E200" s="46">
        <v>115361</v>
      </c>
      <c r="F200" s="46">
        <v>0</v>
      </c>
      <c r="G200" s="46">
        <v>0</v>
      </c>
      <c r="H200" s="46">
        <f t="shared" si="162"/>
        <v>115361</v>
      </c>
      <c r="I200" s="46"/>
      <c r="J200" s="46"/>
      <c r="K200" s="46"/>
      <c r="L200" s="46"/>
      <c r="M200" s="46"/>
      <c r="N200" s="46">
        <f t="shared" si="143"/>
        <v>115361</v>
      </c>
      <c r="O200" s="46"/>
      <c r="P200" s="46">
        <f t="shared" si="165"/>
        <v>115361</v>
      </c>
      <c r="Q200" s="46"/>
      <c r="T200" s="46">
        <f t="shared" si="166"/>
        <v>115361</v>
      </c>
      <c r="W200" s="46">
        <f t="shared" si="167"/>
        <v>115361</v>
      </c>
    </row>
    <row r="201" spans="1:23" x14ac:dyDescent="0.3">
      <c r="A201" s="12"/>
      <c r="B201" s="14"/>
      <c r="C201" s="37"/>
      <c r="D201" s="37"/>
      <c r="H201" s="1">
        <f t="shared" si="162"/>
        <v>0</v>
      </c>
      <c r="N201" s="1">
        <f t="shared" si="143"/>
        <v>0</v>
      </c>
      <c r="P201" s="1">
        <f t="shared" si="165"/>
        <v>0</v>
      </c>
      <c r="T201" s="1">
        <f t="shared" si="166"/>
        <v>0</v>
      </c>
      <c r="W201" s="1">
        <f t="shared" si="167"/>
        <v>0</v>
      </c>
    </row>
    <row r="202" spans="1:23" ht="15.5" x14ac:dyDescent="0.35">
      <c r="A202" s="7" t="s">
        <v>24</v>
      </c>
      <c r="B202" s="14"/>
      <c r="C202" s="34"/>
      <c r="D202" s="14"/>
      <c r="E202" s="41">
        <f>E203+E209+E215+E218+E222</f>
        <v>1481419.2430345025</v>
      </c>
      <c r="F202" s="41">
        <f t="shared" ref="F202:M202" si="168">F203+F209+F215+F218+F222</f>
        <v>-107907.25495569875</v>
      </c>
      <c r="G202" s="41">
        <f t="shared" si="168"/>
        <v>22990.148498839899</v>
      </c>
      <c r="H202" s="41">
        <f t="shared" si="162"/>
        <v>1396502.1365776437</v>
      </c>
      <c r="I202" s="41">
        <f t="shared" si="168"/>
        <v>47924.210641964462</v>
      </c>
      <c r="J202" s="41">
        <f t="shared" si="168"/>
        <v>12721.456611529846</v>
      </c>
      <c r="K202" s="41">
        <f t="shared" si="168"/>
        <v>0</v>
      </c>
      <c r="L202" s="41">
        <f t="shared" si="168"/>
        <v>0</v>
      </c>
      <c r="M202" s="41">
        <f t="shared" si="168"/>
        <v>0</v>
      </c>
      <c r="N202" s="41">
        <f t="shared" si="143"/>
        <v>1457147.8038311382</v>
      </c>
      <c r="O202" s="41">
        <f t="shared" ref="O202:Q202" si="169">O203+O209+O215+O218+O222</f>
        <v>214563.39322997234</v>
      </c>
      <c r="P202" s="41">
        <f>N202+O202</f>
        <v>1671711.1970611105</v>
      </c>
      <c r="Q202" s="41">
        <f t="shared" si="169"/>
        <v>-166453.78629091947</v>
      </c>
      <c r="R202" s="41">
        <f t="shared" ref="R202:S202" si="170">R203+R209+R215+R218+R222</f>
        <v>2681.628433499458</v>
      </c>
      <c r="S202" s="41">
        <f t="shared" si="170"/>
        <v>79495.552857216375</v>
      </c>
      <c r="T202" s="41">
        <f t="shared" si="166"/>
        <v>1587434.592060907</v>
      </c>
      <c r="U202" s="41">
        <f t="shared" ref="U202:V202" si="171">U203+U209+U215+U218+U222</f>
        <v>-2931.91375753491</v>
      </c>
      <c r="V202" s="41">
        <f t="shared" si="171"/>
        <v>1820.9943386373529</v>
      </c>
      <c r="W202" s="41">
        <f t="shared" si="167"/>
        <v>1586323.6726420096</v>
      </c>
    </row>
    <row r="203" spans="1:23" x14ac:dyDescent="0.3">
      <c r="A203" s="16" t="s">
        <v>4</v>
      </c>
      <c r="B203" s="19"/>
      <c r="C203" s="19"/>
      <c r="D203" s="19"/>
      <c r="E203" s="15">
        <f>E204</f>
        <v>296280.41366364999</v>
      </c>
      <c r="F203" s="15">
        <f t="shared" ref="F203:M203" si="172">F204</f>
        <v>-98536.355476829107</v>
      </c>
      <c r="G203" s="15">
        <f t="shared" si="172"/>
        <v>0</v>
      </c>
      <c r="H203" s="15">
        <f t="shared" si="162"/>
        <v>197744.05818682088</v>
      </c>
      <c r="I203" s="15">
        <f t="shared" si="172"/>
        <v>47924.210641964462</v>
      </c>
      <c r="J203" s="15">
        <f t="shared" si="172"/>
        <v>6224.8471187954947</v>
      </c>
      <c r="K203" s="15">
        <f t="shared" si="172"/>
        <v>0</v>
      </c>
      <c r="L203" s="15">
        <f t="shared" si="172"/>
        <v>0</v>
      </c>
      <c r="M203" s="15">
        <f t="shared" si="172"/>
        <v>0</v>
      </c>
      <c r="N203" s="15">
        <f t="shared" si="143"/>
        <v>251893.11594758084</v>
      </c>
      <c r="O203" s="15">
        <f>O204+O205+O206+O207</f>
        <v>177935.1074986021</v>
      </c>
      <c r="P203" s="15">
        <f t="shared" si="165"/>
        <v>429828.22344618291</v>
      </c>
      <c r="Q203" s="15">
        <f>Q204+Q205+Q206+Q207</f>
        <v>-120787.89767781254</v>
      </c>
      <c r="R203" s="15">
        <f t="shared" ref="R203:S203" si="173">R204+R205+R206+R207</f>
        <v>2681.628433499458</v>
      </c>
      <c r="S203" s="15">
        <f t="shared" si="173"/>
        <v>69742.459023419564</v>
      </c>
      <c r="T203" s="15">
        <f t="shared" si="166"/>
        <v>381464.41322528943</v>
      </c>
      <c r="U203" s="15">
        <f t="shared" ref="U203:V203" si="174">U204+U205+U206+U207</f>
        <v>0</v>
      </c>
      <c r="V203" s="15">
        <f t="shared" si="174"/>
        <v>0</v>
      </c>
      <c r="W203" s="15">
        <f t="shared" si="167"/>
        <v>381464.41322528943</v>
      </c>
    </row>
    <row r="204" spans="1:23" x14ac:dyDescent="0.3">
      <c r="A204" s="17" t="s">
        <v>5</v>
      </c>
      <c r="B204" s="14">
        <v>20</v>
      </c>
      <c r="C204" s="14">
        <v>50</v>
      </c>
      <c r="D204" s="14"/>
      <c r="E204" s="45">
        <v>296280.41366364999</v>
      </c>
      <c r="F204" s="45">
        <v>-98536.355476829107</v>
      </c>
      <c r="G204" s="45">
        <v>0</v>
      </c>
      <c r="H204" s="45">
        <f t="shared" si="162"/>
        <v>197744.05818682088</v>
      </c>
      <c r="I204" s="45">
        <v>47924.210641964462</v>
      </c>
      <c r="J204" s="45">
        <v>6224.8471187954947</v>
      </c>
      <c r="K204" s="45"/>
      <c r="L204" s="45"/>
      <c r="M204" s="45"/>
      <c r="N204" s="45">
        <f t="shared" si="143"/>
        <v>251893.11594758084</v>
      </c>
      <c r="O204" s="45">
        <v>38899.336512365393</v>
      </c>
      <c r="P204" s="45">
        <f t="shared" si="165"/>
        <v>290792.45245994622</v>
      </c>
      <c r="Q204" s="45">
        <v>-120787.89767781254</v>
      </c>
      <c r="R204" s="45">
        <v>2681.628433499458</v>
      </c>
      <c r="S204" s="45">
        <v>69742.459023419564</v>
      </c>
      <c r="T204" s="45">
        <f t="shared" si="166"/>
        <v>242428.64223905269</v>
      </c>
      <c r="U204" s="45"/>
      <c r="V204" s="45"/>
      <c r="W204" s="45">
        <f t="shared" si="167"/>
        <v>242428.64223905269</v>
      </c>
    </row>
    <row r="205" spans="1:23" x14ac:dyDescent="0.3">
      <c r="A205" s="17" t="s">
        <v>50</v>
      </c>
      <c r="B205" s="14">
        <v>20</v>
      </c>
      <c r="C205" s="14">
        <v>50</v>
      </c>
      <c r="D205" s="14" t="s">
        <v>51</v>
      </c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>
        <v>36628.285731370241</v>
      </c>
      <c r="P205" s="45">
        <f t="shared" si="165"/>
        <v>36628.285731370241</v>
      </c>
      <c r="Q205" s="45"/>
      <c r="T205" s="45">
        <f t="shared" si="166"/>
        <v>36628.285731370241</v>
      </c>
      <c r="W205" s="45">
        <f t="shared" si="167"/>
        <v>36628.285731370241</v>
      </c>
    </row>
    <row r="206" spans="1:23" x14ac:dyDescent="0.3">
      <c r="A206" s="17" t="s">
        <v>52</v>
      </c>
      <c r="B206" s="14">
        <v>20</v>
      </c>
      <c r="C206" s="14">
        <v>50</v>
      </c>
      <c r="D206" s="14" t="s">
        <v>53</v>
      </c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>
        <v>31968.474233000648</v>
      </c>
      <c r="P206" s="45">
        <f t="shared" si="165"/>
        <v>31968.474233000648</v>
      </c>
      <c r="Q206" s="45"/>
      <c r="T206" s="45">
        <f t="shared" si="166"/>
        <v>31968.474233000648</v>
      </c>
      <c r="W206" s="45">
        <f t="shared" si="167"/>
        <v>31968.474233000648</v>
      </c>
    </row>
    <row r="207" spans="1:23" x14ac:dyDescent="0.3">
      <c r="A207" s="17" t="s">
        <v>54</v>
      </c>
      <c r="B207" s="14">
        <v>20</v>
      </c>
      <c r="C207" s="14">
        <v>50</v>
      </c>
      <c r="D207" s="14" t="s">
        <v>55</v>
      </c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>
        <v>70439.011021865823</v>
      </c>
      <c r="P207" s="45">
        <f t="shared" si="165"/>
        <v>70439.011021865823</v>
      </c>
      <c r="Q207" s="45"/>
      <c r="T207" s="45">
        <f t="shared" si="166"/>
        <v>70439.011021865823</v>
      </c>
      <c r="W207" s="45">
        <f t="shared" si="167"/>
        <v>70439.011021865823</v>
      </c>
    </row>
    <row r="208" spans="1:23" ht="15.5" x14ac:dyDescent="0.35">
      <c r="A208" s="17"/>
      <c r="B208" s="14"/>
      <c r="C208" s="14"/>
      <c r="D208" s="14"/>
      <c r="E208" s="41">
        <v>0</v>
      </c>
      <c r="F208" s="41"/>
      <c r="G208" s="41"/>
      <c r="H208" s="41">
        <f t="shared" si="162"/>
        <v>0</v>
      </c>
      <c r="I208" s="41"/>
      <c r="J208" s="41"/>
      <c r="K208" s="41"/>
      <c r="L208" s="41"/>
      <c r="M208" s="41"/>
      <c r="N208" s="41">
        <f t="shared" si="143"/>
        <v>0</v>
      </c>
      <c r="O208" s="41"/>
      <c r="P208" s="41">
        <f t="shared" si="165"/>
        <v>0</v>
      </c>
      <c r="Q208" s="41"/>
      <c r="T208" s="41">
        <f t="shared" si="166"/>
        <v>0</v>
      </c>
      <c r="W208" s="41">
        <f t="shared" si="167"/>
        <v>0</v>
      </c>
    </row>
    <row r="209" spans="1:23" x14ac:dyDescent="0.3">
      <c r="A209" s="22" t="s">
        <v>13</v>
      </c>
      <c r="B209" s="19"/>
      <c r="C209" s="35"/>
      <c r="D209" s="19"/>
      <c r="E209" s="15">
        <f>E210+E211+E212</f>
        <v>194191.91684407601</v>
      </c>
      <c r="F209" s="15">
        <f t="shared" ref="F209:M209" si="175">F210+F211+F212</f>
        <v>-9370.89947886964</v>
      </c>
      <c r="G209" s="15">
        <f t="shared" si="175"/>
        <v>22990.148498839899</v>
      </c>
      <c r="H209" s="15">
        <f t="shared" si="162"/>
        <v>207811.16586404628</v>
      </c>
      <c r="I209" s="15">
        <f t="shared" si="175"/>
        <v>0</v>
      </c>
      <c r="J209" s="15">
        <f t="shared" si="175"/>
        <v>5900.9750481792717</v>
      </c>
      <c r="K209" s="15">
        <f t="shared" si="175"/>
        <v>0</v>
      </c>
      <c r="L209" s="15">
        <f t="shared" si="175"/>
        <v>0</v>
      </c>
      <c r="M209" s="15">
        <f t="shared" si="175"/>
        <v>0</v>
      </c>
      <c r="N209" s="15">
        <f t="shared" ref="N209:N228" si="176">H209+I209+J209+K209+L209+M209</f>
        <v>213712.14091222556</v>
      </c>
      <c r="O209" s="15">
        <f>O210+O211+O212+O213</f>
        <v>36628.285731370233</v>
      </c>
      <c r="P209" s="15">
        <f t="shared" si="165"/>
        <v>250340.4266435958</v>
      </c>
      <c r="Q209" s="15">
        <f>Q210+Q211+Q212+Q213</f>
        <v>-45665.888613106916</v>
      </c>
      <c r="R209" s="15">
        <f t="shared" ref="R209:S209" si="177">R210+R211+R212+R213</f>
        <v>0</v>
      </c>
      <c r="S209" s="15">
        <f t="shared" si="177"/>
        <v>9753.0938337968073</v>
      </c>
      <c r="T209" s="15">
        <f t="shared" si="166"/>
        <v>214427.63186428568</v>
      </c>
      <c r="U209" s="15">
        <f t="shared" ref="U209:V209" si="178">U210+U211+U212+U213</f>
        <v>-2931.91375753491</v>
      </c>
      <c r="V209" s="15">
        <f t="shared" si="178"/>
        <v>1820.9943386373529</v>
      </c>
      <c r="W209" s="15">
        <f t="shared" si="167"/>
        <v>213316.71244538814</v>
      </c>
    </row>
    <row r="210" spans="1:23" x14ac:dyDescent="0.3">
      <c r="A210" s="17" t="s">
        <v>8</v>
      </c>
      <c r="B210" s="14">
        <v>20</v>
      </c>
      <c r="C210" s="14">
        <v>55</v>
      </c>
      <c r="D210" s="14"/>
      <c r="E210" s="45">
        <v>81112.180387550994</v>
      </c>
      <c r="F210" s="45">
        <v>-9370.89947886964</v>
      </c>
      <c r="G210" s="45">
        <v>0</v>
      </c>
      <c r="H210" s="45">
        <f t="shared" si="162"/>
        <v>71741.28090868135</v>
      </c>
      <c r="I210" s="45"/>
      <c r="J210" s="45"/>
      <c r="K210" s="45"/>
      <c r="L210" s="45"/>
      <c r="M210" s="45"/>
      <c r="N210" s="45">
        <f t="shared" si="176"/>
        <v>71741.28090868135</v>
      </c>
      <c r="O210" s="45"/>
      <c r="P210" s="45">
        <f t="shared" si="165"/>
        <v>71741.28090868135</v>
      </c>
      <c r="Q210" s="45">
        <v>-45665.888613106916</v>
      </c>
      <c r="T210" s="45">
        <f t="shared" si="166"/>
        <v>26075.392295574435</v>
      </c>
      <c r="U210" s="45">
        <v>-2931.91375753491</v>
      </c>
      <c r="V210" s="45">
        <v>2690.3202059543846</v>
      </c>
      <c r="W210" s="45">
        <f t="shared" si="167"/>
        <v>25833.79874399391</v>
      </c>
    </row>
    <row r="211" spans="1:23" x14ac:dyDescent="0.3">
      <c r="A211" s="17" t="s">
        <v>9</v>
      </c>
      <c r="B211" s="14">
        <v>20</v>
      </c>
      <c r="C211" s="14">
        <v>55</v>
      </c>
      <c r="D211" s="14" t="s">
        <v>10</v>
      </c>
      <c r="E211" s="45">
        <v>113079.736456525</v>
      </c>
      <c r="F211" s="45">
        <v>0</v>
      </c>
      <c r="G211" s="45">
        <v>0</v>
      </c>
      <c r="H211" s="45">
        <f t="shared" si="162"/>
        <v>113079.736456525</v>
      </c>
      <c r="I211" s="45"/>
      <c r="J211" s="45"/>
      <c r="K211" s="45"/>
      <c r="L211" s="45"/>
      <c r="M211" s="45"/>
      <c r="N211" s="45">
        <f t="shared" si="176"/>
        <v>113079.736456525</v>
      </c>
      <c r="O211" s="45"/>
      <c r="P211" s="45">
        <f t="shared" si="165"/>
        <v>113079.736456525</v>
      </c>
      <c r="Q211" s="45"/>
      <c r="S211" s="45">
        <v>9753.0938337968073</v>
      </c>
      <c r="T211" s="45">
        <f t="shared" si="166"/>
        <v>122832.83029032181</v>
      </c>
      <c r="U211" s="45"/>
      <c r="V211" s="45">
        <v>-869.32586731703179</v>
      </c>
      <c r="W211" s="45">
        <f t="shared" si="167"/>
        <v>121963.50442300478</v>
      </c>
    </row>
    <row r="212" spans="1:23" x14ac:dyDescent="0.3">
      <c r="A212" s="17" t="s">
        <v>42</v>
      </c>
      <c r="B212" s="14">
        <v>20</v>
      </c>
      <c r="C212" s="14">
        <v>55</v>
      </c>
      <c r="D212" s="14" t="s">
        <v>39</v>
      </c>
      <c r="E212" s="45">
        <v>0</v>
      </c>
      <c r="F212" s="45"/>
      <c r="G212" s="45">
        <v>22990.148498839899</v>
      </c>
      <c r="H212" s="45">
        <f t="shared" si="162"/>
        <v>22990.148498839899</v>
      </c>
      <c r="I212" s="45"/>
      <c r="J212" s="45">
        <v>5900.9750481792717</v>
      </c>
      <c r="K212" s="45"/>
      <c r="L212" s="45"/>
      <c r="M212" s="45"/>
      <c r="N212" s="45">
        <f t="shared" si="176"/>
        <v>28891.123547019171</v>
      </c>
      <c r="O212" s="45"/>
      <c r="P212" s="45">
        <f t="shared" si="165"/>
        <v>28891.123547019171</v>
      </c>
      <c r="Q212" s="45"/>
      <c r="T212" s="45">
        <f t="shared" si="166"/>
        <v>28891.123547019171</v>
      </c>
      <c r="W212" s="45">
        <f t="shared" si="167"/>
        <v>28891.123547019171</v>
      </c>
    </row>
    <row r="213" spans="1:23" x14ac:dyDescent="0.3">
      <c r="A213" s="17" t="s">
        <v>56</v>
      </c>
      <c r="B213" s="14">
        <v>20</v>
      </c>
      <c r="C213" s="14">
        <v>55</v>
      </c>
      <c r="D213" s="14" t="s">
        <v>51</v>
      </c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>
        <v>36628.285731370233</v>
      </c>
      <c r="P213" s="45">
        <f t="shared" si="165"/>
        <v>36628.285731370233</v>
      </c>
      <c r="Q213" s="45"/>
      <c r="T213" s="45">
        <f t="shared" si="166"/>
        <v>36628.285731370233</v>
      </c>
      <c r="W213" s="45">
        <f t="shared" si="167"/>
        <v>36628.285731370233</v>
      </c>
    </row>
    <row r="214" spans="1:23" ht="15.5" x14ac:dyDescent="0.35">
      <c r="A214" s="17"/>
      <c r="B214" s="14"/>
      <c r="C214" s="14"/>
      <c r="D214" s="14"/>
      <c r="E214" s="41">
        <v>0</v>
      </c>
      <c r="F214" s="41"/>
      <c r="G214" s="41"/>
      <c r="H214" s="41">
        <f t="shared" si="162"/>
        <v>0</v>
      </c>
      <c r="I214" s="41"/>
      <c r="J214" s="41"/>
      <c r="K214" s="41"/>
      <c r="L214" s="41"/>
      <c r="M214" s="41"/>
      <c r="N214" s="41">
        <f t="shared" si="176"/>
        <v>0</v>
      </c>
      <c r="O214" s="41"/>
      <c r="P214" s="41">
        <f t="shared" si="165"/>
        <v>0</v>
      </c>
      <c r="Q214" s="41"/>
      <c r="T214" s="41">
        <f t="shared" si="166"/>
        <v>0</v>
      </c>
      <c r="W214" s="41">
        <f t="shared" si="167"/>
        <v>0</v>
      </c>
    </row>
    <row r="215" spans="1:23" x14ac:dyDescent="0.3">
      <c r="A215" s="16" t="s">
        <v>29</v>
      </c>
      <c r="B215" s="19"/>
      <c r="C215" s="19"/>
      <c r="D215" s="38"/>
      <c r="E215" s="15">
        <f>E216</f>
        <v>11098.5745000635</v>
      </c>
      <c r="F215" s="15">
        <f t="shared" ref="F215:M215" si="179">F216</f>
        <v>0</v>
      </c>
      <c r="G215" s="15">
        <f t="shared" si="179"/>
        <v>0</v>
      </c>
      <c r="H215" s="15">
        <f t="shared" si="162"/>
        <v>11098.5745000635</v>
      </c>
      <c r="I215" s="15">
        <f t="shared" si="179"/>
        <v>0</v>
      </c>
      <c r="J215" s="15">
        <f t="shared" si="179"/>
        <v>595.63444455507977</v>
      </c>
      <c r="K215" s="15">
        <f t="shared" si="179"/>
        <v>0</v>
      </c>
      <c r="L215" s="15">
        <f t="shared" si="179"/>
        <v>0</v>
      </c>
      <c r="M215" s="15">
        <f t="shared" si="179"/>
        <v>0</v>
      </c>
      <c r="N215" s="15">
        <f t="shared" si="176"/>
        <v>11694.20894461858</v>
      </c>
      <c r="O215" s="15">
        <f t="shared" ref="O215:V215" si="180">O216</f>
        <v>0</v>
      </c>
      <c r="P215" s="15">
        <f t="shared" si="165"/>
        <v>11694.20894461858</v>
      </c>
      <c r="Q215" s="15">
        <f t="shared" si="180"/>
        <v>0</v>
      </c>
      <c r="R215" s="15">
        <f t="shared" si="180"/>
        <v>0</v>
      </c>
      <c r="S215" s="15">
        <f t="shared" si="180"/>
        <v>0</v>
      </c>
      <c r="T215" s="15">
        <f t="shared" si="166"/>
        <v>11694.20894461858</v>
      </c>
      <c r="U215" s="15">
        <f t="shared" si="180"/>
        <v>0</v>
      </c>
      <c r="V215" s="15">
        <f t="shared" si="180"/>
        <v>0</v>
      </c>
      <c r="W215" s="15">
        <f t="shared" si="167"/>
        <v>11694.20894461858</v>
      </c>
    </row>
    <row r="216" spans="1:23" x14ac:dyDescent="0.3">
      <c r="A216" s="17" t="s">
        <v>30</v>
      </c>
      <c r="B216" s="14">
        <v>20</v>
      </c>
      <c r="C216" s="14">
        <v>15</v>
      </c>
      <c r="D216" s="14" t="s">
        <v>31</v>
      </c>
      <c r="E216" s="45">
        <v>11098.5745000635</v>
      </c>
      <c r="F216" s="45">
        <v>0</v>
      </c>
      <c r="G216" s="45">
        <v>0</v>
      </c>
      <c r="H216" s="45">
        <f t="shared" si="162"/>
        <v>11098.5745000635</v>
      </c>
      <c r="I216" s="45"/>
      <c r="J216" s="45">
        <v>595.63444455507977</v>
      </c>
      <c r="K216" s="45"/>
      <c r="L216" s="45"/>
      <c r="M216" s="45"/>
      <c r="N216" s="45">
        <f t="shared" si="176"/>
        <v>11694.20894461858</v>
      </c>
      <c r="O216" s="45"/>
      <c r="P216" s="45">
        <f t="shared" si="165"/>
        <v>11694.20894461858</v>
      </c>
      <c r="Q216" s="45"/>
      <c r="T216" s="45">
        <f t="shared" si="166"/>
        <v>11694.20894461858</v>
      </c>
      <c r="W216" s="45">
        <f t="shared" si="167"/>
        <v>11694.20894461858</v>
      </c>
    </row>
    <row r="217" spans="1:23" ht="15.5" x14ac:dyDescent="0.35">
      <c r="A217" s="17"/>
      <c r="B217" s="14"/>
      <c r="C217" s="14"/>
      <c r="D217" s="14"/>
      <c r="E217" s="41">
        <v>0</v>
      </c>
      <c r="F217" s="41"/>
      <c r="G217" s="41"/>
      <c r="H217" s="41">
        <f t="shared" si="162"/>
        <v>0</v>
      </c>
      <c r="I217" s="41"/>
      <c r="J217" s="41"/>
      <c r="K217" s="41"/>
      <c r="L217" s="41"/>
      <c r="M217" s="41"/>
      <c r="N217" s="41">
        <f t="shared" si="176"/>
        <v>0</v>
      </c>
      <c r="O217" s="41"/>
      <c r="P217" s="41">
        <f t="shared" si="165"/>
        <v>0</v>
      </c>
      <c r="Q217" s="41"/>
      <c r="T217" s="41">
        <f t="shared" si="166"/>
        <v>0</v>
      </c>
      <c r="W217" s="41">
        <f t="shared" si="167"/>
        <v>0</v>
      </c>
    </row>
    <row r="218" spans="1:23" x14ac:dyDescent="0.3">
      <c r="A218" s="16" t="s">
        <v>27</v>
      </c>
      <c r="B218" s="19"/>
      <c r="C218" s="36"/>
      <c r="D218" s="36"/>
      <c r="E218" s="15">
        <f>E219+E220</f>
        <v>510330.54875294701</v>
      </c>
      <c r="F218" s="15">
        <f t="shared" ref="F218:M218" si="181">F219+F220</f>
        <v>0</v>
      </c>
      <c r="G218" s="15">
        <f t="shared" si="181"/>
        <v>0</v>
      </c>
      <c r="H218" s="15">
        <f t="shared" si="162"/>
        <v>510330.54875294701</v>
      </c>
      <c r="I218" s="15">
        <f t="shared" si="181"/>
        <v>0</v>
      </c>
      <c r="J218" s="15">
        <f t="shared" si="181"/>
        <v>0</v>
      </c>
      <c r="K218" s="15">
        <f t="shared" si="181"/>
        <v>0</v>
      </c>
      <c r="L218" s="15">
        <f t="shared" si="181"/>
        <v>0</v>
      </c>
      <c r="M218" s="15">
        <f t="shared" si="181"/>
        <v>0</v>
      </c>
      <c r="N218" s="15">
        <f t="shared" si="176"/>
        <v>510330.54875294701</v>
      </c>
      <c r="O218" s="15">
        <f t="shared" ref="O218:S218" si="182">O219+O220</f>
        <v>0</v>
      </c>
      <c r="P218" s="15">
        <f t="shared" si="165"/>
        <v>510330.54875294701</v>
      </c>
      <c r="Q218" s="15">
        <f t="shared" si="182"/>
        <v>0</v>
      </c>
      <c r="R218" s="15">
        <f t="shared" si="182"/>
        <v>0</v>
      </c>
      <c r="S218" s="15">
        <f t="shared" si="182"/>
        <v>0</v>
      </c>
      <c r="T218" s="15">
        <f t="shared" si="166"/>
        <v>510330.54875294701</v>
      </c>
      <c r="U218" s="15">
        <f t="shared" ref="U218:V218" si="183">U219+U220</f>
        <v>0</v>
      </c>
      <c r="V218" s="15">
        <f t="shared" si="183"/>
        <v>0</v>
      </c>
      <c r="W218" s="15">
        <f t="shared" si="167"/>
        <v>510330.54875294701</v>
      </c>
    </row>
    <row r="219" spans="1:23" x14ac:dyDescent="0.3">
      <c r="A219" s="17" t="s">
        <v>4</v>
      </c>
      <c r="B219" s="14">
        <v>44</v>
      </c>
      <c r="C219" s="14">
        <v>50</v>
      </c>
      <c r="D219" s="14"/>
      <c r="E219" s="45">
        <v>150417.54875294701</v>
      </c>
      <c r="F219" s="45">
        <v>0</v>
      </c>
      <c r="G219" s="45">
        <v>0</v>
      </c>
      <c r="H219" s="45">
        <f t="shared" si="162"/>
        <v>150417.54875294701</v>
      </c>
      <c r="I219" s="45"/>
      <c r="J219" s="45"/>
      <c r="K219" s="45"/>
      <c r="L219" s="45"/>
      <c r="M219" s="45"/>
      <c r="N219" s="45">
        <f t="shared" si="176"/>
        <v>150417.54875294701</v>
      </c>
      <c r="O219" s="45"/>
      <c r="P219" s="45">
        <f t="shared" si="165"/>
        <v>150417.54875294701</v>
      </c>
      <c r="Q219" s="45"/>
      <c r="T219" s="45">
        <f t="shared" si="166"/>
        <v>150417.54875294701</v>
      </c>
      <c r="W219" s="45">
        <f t="shared" si="167"/>
        <v>150417.54875294701</v>
      </c>
    </row>
    <row r="220" spans="1:23" x14ac:dyDescent="0.3">
      <c r="A220" s="17" t="s">
        <v>8</v>
      </c>
      <c r="B220" s="14">
        <v>44</v>
      </c>
      <c r="C220" s="14">
        <v>55</v>
      </c>
      <c r="D220" s="14"/>
      <c r="E220" s="45">
        <v>359913</v>
      </c>
      <c r="F220" s="45">
        <v>0</v>
      </c>
      <c r="G220" s="45">
        <v>0</v>
      </c>
      <c r="H220" s="45">
        <f t="shared" si="162"/>
        <v>359913</v>
      </c>
      <c r="I220" s="45"/>
      <c r="J220" s="45"/>
      <c r="K220" s="45"/>
      <c r="L220" s="45"/>
      <c r="M220" s="45"/>
      <c r="N220" s="45">
        <f t="shared" si="176"/>
        <v>359913</v>
      </c>
      <c r="O220" s="45"/>
      <c r="P220" s="45">
        <f t="shared" si="165"/>
        <v>359913</v>
      </c>
      <c r="Q220" s="45"/>
      <c r="T220" s="45">
        <f t="shared" si="166"/>
        <v>359913</v>
      </c>
      <c r="W220" s="45">
        <f t="shared" si="167"/>
        <v>359913</v>
      </c>
    </row>
    <row r="221" spans="1:23" ht="15.5" x14ac:dyDescent="0.35">
      <c r="A221" s="17"/>
      <c r="B221" s="14"/>
      <c r="C221" s="14"/>
      <c r="D221" s="14"/>
      <c r="E221" s="41">
        <v>0</v>
      </c>
      <c r="F221" s="41"/>
      <c r="G221" s="41"/>
      <c r="H221" s="41">
        <f t="shared" si="162"/>
        <v>0</v>
      </c>
      <c r="I221" s="41"/>
      <c r="J221" s="41"/>
      <c r="K221" s="41"/>
      <c r="L221" s="41"/>
      <c r="M221" s="41"/>
      <c r="N221" s="41">
        <f t="shared" si="176"/>
        <v>0</v>
      </c>
      <c r="O221" s="41"/>
      <c r="P221" s="41">
        <f t="shared" si="165"/>
        <v>0</v>
      </c>
      <c r="Q221" s="41"/>
      <c r="T221" s="41">
        <f t="shared" si="166"/>
        <v>0</v>
      </c>
      <c r="W221" s="41">
        <f t="shared" si="167"/>
        <v>0</v>
      </c>
    </row>
    <row r="222" spans="1:23" x14ac:dyDescent="0.3">
      <c r="A222" s="16" t="s">
        <v>12</v>
      </c>
      <c r="B222" s="14">
        <v>60</v>
      </c>
      <c r="C222" s="14">
        <v>61</v>
      </c>
      <c r="D222" s="14"/>
      <c r="E222" s="46">
        <v>469517.78927376599</v>
      </c>
      <c r="F222" s="46">
        <v>0</v>
      </c>
      <c r="G222" s="46">
        <v>0</v>
      </c>
      <c r="H222" s="46">
        <f t="shared" si="162"/>
        <v>469517.78927376599</v>
      </c>
      <c r="I222" s="46"/>
      <c r="J222" s="46"/>
      <c r="K222" s="46"/>
      <c r="L222" s="46"/>
      <c r="M222" s="46"/>
      <c r="N222" s="46">
        <f t="shared" si="176"/>
        <v>469517.78927376599</v>
      </c>
      <c r="O222" s="46"/>
      <c r="P222" s="46">
        <f t="shared" si="165"/>
        <v>469517.78927376599</v>
      </c>
      <c r="Q222" s="46"/>
      <c r="T222" s="46">
        <f t="shared" si="166"/>
        <v>469517.78927376599</v>
      </c>
      <c r="W222" s="46">
        <f t="shared" si="167"/>
        <v>469517.78927376599</v>
      </c>
    </row>
    <row r="223" spans="1:23" x14ac:dyDescent="0.3">
      <c r="A223" s="16"/>
      <c r="B223" s="47"/>
      <c r="C223" s="48"/>
      <c r="D223" s="48"/>
      <c r="E223" s="51">
        <v>0</v>
      </c>
      <c r="F223" s="51"/>
      <c r="G223" s="51"/>
      <c r="H223" s="51">
        <f t="shared" si="162"/>
        <v>0</v>
      </c>
      <c r="I223" s="51"/>
      <c r="J223" s="51"/>
      <c r="K223" s="51"/>
      <c r="L223" s="51"/>
      <c r="M223" s="51"/>
      <c r="N223" s="51">
        <f t="shared" si="176"/>
        <v>0</v>
      </c>
      <c r="O223" s="51"/>
      <c r="P223" s="51">
        <f t="shared" si="165"/>
        <v>0</v>
      </c>
      <c r="Q223" s="51"/>
      <c r="T223" s="51">
        <f t="shared" si="166"/>
        <v>0</v>
      </c>
      <c r="W223" s="51">
        <f t="shared" si="167"/>
        <v>0</v>
      </c>
    </row>
    <row r="224" spans="1:23" ht="15.5" x14ac:dyDescent="0.35">
      <c r="A224" s="7" t="s">
        <v>11</v>
      </c>
      <c r="B224" s="47"/>
      <c r="C224" s="49"/>
      <c r="D224" s="49"/>
      <c r="E224" s="52">
        <f>E225+E226+E227+E228</f>
        <v>687634</v>
      </c>
      <c r="F224" s="52">
        <f t="shared" ref="F224:G224" si="184">F225+F226+F227+F228</f>
        <v>0</v>
      </c>
      <c r="G224" s="52">
        <f t="shared" si="184"/>
        <v>0</v>
      </c>
      <c r="H224" s="52">
        <f t="shared" si="162"/>
        <v>687634</v>
      </c>
      <c r="I224" s="52"/>
      <c r="J224" s="52"/>
      <c r="K224" s="52"/>
      <c r="L224" s="52"/>
      <c r="M224" s="52"/>
      <c r="N224" s="52">
        <f t="shared" si="176"/>
        <v>687634</v>
      </c>
      <c r="O224" s="52">
        <f t="shared" ref="O224:S224" si="185">O225+O226+O227+O228</f>
        <v>0</v>
      </c>
      <c r="P224" s="52">
        <f t="shared" si="165"/>
        <v>687634</v>
      </c>
      <c r="Q224" s="52">
        <f t="shared" si="185"/>
        <v>0</v>
      </c>
      <c r="R224" s="52">
        <f t="shared" si="185"/>
        <v>0</v>
      </c>
      <c r="S224" s="52">
        <f t="shared" si="185"/>
        <v>0</v>
      </c>
      <c r="T224" s="52">
        <f t="shared" si="166"/>
        <v>687634</v>
      </c>
      <c r="U224" s="52">
        <f t="shared" ref="U224:V224" si="186">U225+U226+U227+U228</f>
        <v>0</v>
      </c>
      <c r="V224" s="52">
        <f t="shared" si="186"/>
        <v>0</v>
      </c>
      <c r="W224" s="52">
        <f t="shared" si="167"/>
        <v>687634</v>
      </c>
    </row>
    <row r="225" spans="1:23" ht="14.5" x14ac:dyDescent="0.35">
      <c r="A225" s="50" t="s">
        <v>11</v>
      </c>
      <c r="B225" s="14">
        <v>10</v>
      </c>
      <c r="C225" s="31">
        <v>601</v>
      </c>
      <c r="D225" s="49"/>
      <c r="E225" s="53">
        <v>335046</v>
      </c>
      <c r="F225" s="53">
        <v>0</v>
      </c>
      <c r="G225" s="53">
        <v>0</v>
      </c>
      <c r="H225" s="53">
        <f t="shared" si="162"/>
        <v>335046</v>
      </c>
      <c r="I225" s="53"/>
      <c r="J225" s="53"/>
      <c r="K225" s="53"/>
      <c r="L225" s="53"/>
      <c r="M225" s="53"/>
      <c r="N225" s="53">
        <f t="shared" si="176"/>
        <v>335046</v>
      </c>
      <c r="O225" s="53"/>
      <c r="P225" s="53">
        <f t="shared" si="165"/>
        <v>335046</v>
      </c>
      <c r="Q225" s="53"/>
      <c r="T225" s="53">
        <f t="shared" si="166"/>
        <v>335046</v>
      </c>
      <c r="W225" s="53">
        <f t="shared" si="167"/>
        <v>335046</v>
      </c>
    </row>
    <row r="226" spans="1:23" ht="14.5" x14ac:dyDescent="0.35">
      <c r="A226" s="12" t="s">
        <v>33</v>
      </c>
      <c r="B226" s="14">
        <v>44</v>
      </c>
      <c r="C226" s="31">
        <v>6</v>
      </c>
      <c r="D226" s="37"/>
      <c r="E226" s="54">
        <v>129844</v>
      </c>
      <c r="F226" s="53">
        <v>0</v>
      </c>
      <c r="G226" s="53">
        <v>0</v>
      </c>
      <c r="H226" s="53">
        <f t="shared" si="162"/>
        <v>129844</v>
      </c>
      <c r="I226" s="53"/>
      <c r="J226" s="53"/>
      <c r="K226" s="53"/>
      <c r="L226" s="53"/>
      <c r="M226" s="53"/>
      <c r="N226" s="53">
        <f t="shared" si="176"/>
        <v>129844</v>
      </c>
      <c r="O226" s="53"/>
      <c r="P226" s="53">
        <f t="shared" si="165"/>
        <v>129844</v>
      </c>
      <c r="Q226" s="53"/>
      <c r="T226" s="53">
        <f t="shared" si="166"/>
        <v>129844</v>
      </c>
      <c r="W226" s="53">
        <f t="shared" si="167"/>
        <v>129844</v>
      </c>
    </row>
    <row r="227" spans="1:23" ht="14.5" x14ac:dyDescent="0.35">
      <c r="A227" s="12" t="s">
        <v>34</v>
      </c>
      <c r="B227" s="14">
        <v>10</v>
      </c>
      <c r="C227" s="31">
        <v>601</v>
      </c>
      <c r="D227" s="14" t="s">
        <v>10</v>
      </c>
      <c r="E227" s="18">
        <v>196744</v>
      </c>
      <c r="F227" s="53">
        <v>0</v>
      </c>
      <c r="G227" s="53">
        <v>0</v>
      </c>
      <c r="H227" s="53">
        <f t="shared" si="162"/>
        <v>196744</v>
      </c>
      <c r="I227" s="53"/>
      <c r="J227" s="53"/>
      <c r="K227" s="53"/>
      <c r="L227" s="53"/>
      <c r="M227" s="53"/>
      <c r="N227" s="53">
        <f t="shared" si="176"/>
        <v>196744</v>
      </c>
      <c r="O227" s="53"/>
      <c r="P227" s="53">
        <f t="shared" si="165"/>
        <v>196744</v>
      </c>
      <c r="Q227" s="53"/>
      <c r="T227" s="53">
        <f t="shared" si="166"/>
        <v>196744</v>
      </c>
      <c r="W227" s="53">
        <f t="shared" si="167"/>
        <v>196744</v>
      </c>
    </row>
    <row r="228" spans="1:23" ht="14.5" x14ac:dyDescent="0.35">
      <c r="A228" s="12" t="s">
        <v>35</v>
      </c>
      <c r="B228" s="14">
        <v>10</v>
      </c>
      <c r="C228" s="31">
        <v>601002</v>
      </c>
      <c r="D228" s="49"/>
      <c r="E228" s="18">
        <v>26000</v>
      </c>
      <c r="F228" s="53">
        <v>0</v>
      </c>
      <c r="G228" s="53">
        <v>0</v>
      </c>
      <c r="H228" s="53">
        <f t="shared" si="162"/>
        <v>26000</v>
      </c>
      <c r="I228" s="53"/>
      <c r="J228" s="53"/>
      <c r="K228" s="53"/>
      <c r="L228" s="53"/>
      <c r="M228" s="53"/>
      <c r="N228" s="53">
        <f t="shared" si="176"/>
        <v>26000</v>
      </c>
      <c r="O228" s="53"/>
      <c r="P228" s="53">
        <f t="shared" si="165"/>
        <v>26000</v>
      </c>
      <c r="Q228" s="53"/>
      <c r="T228" s="53">
        <f t="shared" si="166"/>
        <v>26000</v>
      </c>
      <c r="W228" s="53">
        <f t="shared" si="167"/>
        <v>26000</v>
      </c>
    </row>
    <row r="229" spans="1:23" x14ac:dyDescent="0.3">
      <c r="A229" s="17"/>
      <c r="B229" s="14"/>
      <c r="C229" s="14"/>
      <c r="D229" s="14"/>
    </row>
  </sheetData>
  <dataConsolidate/>
  <pageMargins left="0.7" right="0.7" top="0.75" bottom="0.75" header="0.3" footer="0.3"/>
  <pageSetup paperSize="9" scale="56" fitToHeight="0" orientation="landscape" r:id="rId1"/>
  <ignoredErrors>
    <ignoredError sqref="T6:T2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2022-05-23T07:43:29Z</cp:lastPrinted>
  <dcterms:created xsi:type="dcterms:W3CDTF">2021-12-14T12:38:30Z</dcterms:created>
  <dcterms:modified xsi:type="dcterms:W3CDTF">2023-02-03T09:01:03Z</dcterms:modified>
</cp:coreProperties>
</file>